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30" windowWidth="14810" windowHeight="7000" firstSheet="2" activeTab="10"/>
  </bookViews>
  <sheets>
    <sheet name="ต.ค.66" sheetId="1" r:id="rId1"/>
    <sheet name="พ.ย.66" sheetId="4" r:id="rId2"/>
    <sheet name="ธ.ค.66" sheetId="2" r:id="rId3"/>
    <sheet name="ม.ค. 67" sheetId="3" r:id="rId4"/>
    <sheet name="ก.พ.67" sheetId="16" r:id="rId5"/>
    <sheet name="มี.ค.67" sheetId="17" r:id="rId6"/>
    <sheet name="เม.ย.67" sheetId="18" r:id="rId7"/>
    <sheet name="พ.ค.67" sheetId="20" r:id="rId8"/>
    <sheet name="มิ.ย.67" sheetId="19" r:id="rId9"/>
    <sheet name="ก.ค.67" sheetId="21" r:id="rId10"/>
    <sheet name="ส.ค.67" sheetId="22" r:id="rId11"/>
    <sheet name="ก.ย.66" sheetId="23" r:id="rId12"/>
  </sheets>
  <definedNames>
    <definedName name="_xlnm._FilterDatabase" localSheetId="4" hidden="1">ก.พ.67!$A$3:$K$5</definedName>
    <definedName name="_xlnm._FilterDatabase" localSheetId="3" hidden="1">'ม.ค. 67'!$A$5:$WVR$49</definedName>
  </definedNames>
  <calcPr calcId="152511"/>
</workbook>
</file>

<file path=xl/calcChain.xml><?xml version="1.0" encoding="utf-8"?>
<calcChain xmlns="http://schemas.openxmlformats.org/spreadsheetml/2006/main">
  <c r="D29" i="22" l="1"/>
  <c r="C41" i="22" l="1"/>
  <c r="C30" i="22"/>
  <c r="C8" i="22"/>
  <c r="C22" i="21" l="1"/>
  <c r="D42" i="21" l="1"/>
  <c r="C30" i="21" l="1"/>
  <c r="D33" i="19" l="1"/>
  <c r="C30" i="19" l="1"/>
  <c r="C19" i="19"/>
  <c r="C44" i="20" l="1"/>
  <c r="C25" i="17" l="1"/>
  <c r="D35" i="17"/>
  <c r="C30" i="16" l="1"/>
  <c r="C22" i="16"/>
  <c r="C42" i="2" l="1"/>
  <c r="C11" i="2"/>
  <c r="C15" i="2" l="1"/>
  <c r="C38" i="4" l="1"/>
  <c r="C31" i="1" l="1"/>
  <c r="C25" i="1"/>
  <c r="C31" i="23" l="1"/>
  <c r="D32" i="23" l="1"/>
  <c r="C30" i="23" l="1"/>
  <c r="C22" i="23"/>
  <c r="C15" i="23"/>
  <c r="E48" i="21" l="1"/>
  <c r="D48" i="21"/>
  <c r="C48" i="21"/>
  <c r="F12" i="21" l="1"/>
  <c r="F13" i="21"/>
  <c r="F14" i="21"/>
  <c r="F15" i="21"/>
  <c r="F16" i="21"/>
  <c r="F17" i="21"/>
  <c r="F18" i="21"/>
  <c r="F19" i="21"/>
  <c r="F20" i="21"/>
  <c r="F21" i="21"/>
  <c r="F11" i="21"/>
  <c r="F6" i="22" l="1"/>
  <c r="F12" i="17" l="1"/>
  <c r="E48" i="17"/>
  <c r="F47" i="17"/>
  <c r="F46" i="17"/>
  <c r="F45" i="17"/>
  <c r="F44" i="17"/>
  <c r="F43" i="17"/>
  <c r="F42" i="17"/>
  <c r="D48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1" i="17"/>
  <c r="F10" i="17"/>
  <c r="F9" i="17"/>
  <c r="F8" i="17"/>
  <c r="F7" i="17"/>
  <c r="F6" i="17"/>
  <c r="C48" i="17" l="1"/>
  <c r="F48" i="17" s="1"/>
  <c r="F41" i="17"/>
  <c r="E48" i="16"/>
  <c r="F47" i="16"/>
  <c r="F46" i="16"/>
  <c r="F45" i="16"/>
  <c r="F44" i="16"/>
  <c r="F43" i="16"/>
  <c r="F42" i="16"/>
  <c r="D48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41" i="16" l="1"/>
  <c r="C48" i="16"/>
  <c r="F48" i="16" s="1"/>
  <c r="E49" i="2" l="1"/>
  <c r="D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9" i="2"/>
  <c r="F6" i="2"/>
  <c r="F49" i="2" l="1"/>
  <c r="F7" i="2"/>
  <c r="F19" i="4"/>
  <c r="E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D49" i="4"/>
  <c r="F24" i="4"/>
  <c r="F23" i="4"/>
  <c r="F22" i="4"/>
  <c r="F21" i="4"/>
  <c r="F20" i="4"/>
  <c r="F18" i="4"/>
  <c r="F17" i="4"/>
  <c r="F16" i="4"/>
  <c r="F15" i="4"/>
  <c r="F14" i="4"/>
  <c r="F13" i="4"/>
  <c r="F12" i="4"/>
  <c r="F11" i="4"/>
  <c r="F10" i="4"/>
  <c r="F9" i="4"/>
  <c r="F8" i="4"/>
  <c r="F7" i="4"/>
  <c r="C49" i="4"/>
  <c r="F49" i="4" l="1"/>
  <c r="F6" i="4"/>
  <c r="F25" i="4"/>
  <c r="E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D49" i="1"/>
  <c r="F29" i="1"/>
  <c r="F28" i="1"/>
  <c r="F27" i="1"/>
  <c r="F26" i="1"/>
  <c r="F25" i="1"/>
  <c r="F24" i="1"/>
  <c r="F23" i="1"/>
  <c r="C49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9" i="1" l="1"/>
  <c r="F22" i="1"/>
  <c r="F30" i="1"/>
  <c r="C48" i="23"/>
  <c r="E48" i="23"/>
  <c r="D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48" i="23" l="1"/>
  <c r="F6" i="23"/>
  <c r="E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D48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C48" i="22" l="1"/>
  <c r="F48" i="22" s="1"/>
  <c r="F42" i="21"/>
  <c r="F48" i="21"/>
  <c r="F47" i="21"/>
  <c r="F46" i="21"/>
  <c r="F45" i="21"/>
  <c r="F44" i="21"/>
  <c r="F43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10" i="21"/>
  <c r="F9" i="21"/>
  <c r="F8" i="21"/>
  <c r="F7" i="21"/>
  <c r="F6" i="21"/>
  <c r="E48" i="19" l="1"/>
  <c r="D48" i="19"/>
  <c r="C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48" i="19" l="1"/>
  <c r="E48" i="20"/>
  <c r="D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C48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48" i="20" l="1"/>
  <c r="F22" i="20"/>
  <c r="E48" i="18" l="1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C48" i="18" l="1"/>
  <c r="D48" i="18"/>
  <c r="F48" i="18" l="1"/>
  <c r="G49" i="3" l="1"/>
  <c r="F49" i="3"/>
  <c r="E49" i="3"/>
  <c r="C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D49" i="3" l="1"/>
  <c r="H49" i="3" s="1"/>
</calcChain>
</file>

<file path=xl/sharedStrings.xml><?xml version="1.0" encoding="utf-8"?>
<sst xmlns="http://schemas.openxmlformats.org/spreadsheetml/2006/main" count="689" uniqueCount="99">
  <si>
    <t xml:space="preserve">รายละเอียดการโอนเงินเข้าบัญชี รพช./สสอ. สังกัดสำนักงานสาธารณสุขจังหวัดศรีสะเกษ   </t>
  </si>
  <si>
    <t>ที่</t>
  </si>
  <si>
    <t>หน่วยงาน</t>
  </si>
  <si>
    <t>การศึกษาบุตร</t>
  </si>
  <si>
    <t>ค่ารักษาพยาบาล</t>
  </si>
  <si>
    <t>ศึกษาบุตร</t>
  </si>
  <si>
    <t>ค่าศึกษา</t>
  </si>
  <si>
    <t>รวม</t>
  </si>
  <si>
    <t>คนไข้นอก</t>
  </si>
  <si>
    <t>บุตร (บำนาญ</t>
  </si>
  <si>
    <t>ฎ.</t>
  </si>
  <si>
    <t>สสอ.เมืองศรีสะเกษ</t>
  </si>
  <si>
    <t>สสอ.ยางชุมน้อย</t>
  </si>
  <si>
    <t>สสอ.กันทรารมย์</t>
  </si>
  <si>
    <t>สสอ.กันทรลักษ์</t>
  </si>
  <si>
    <t>สสอ.ขุขันธ์</t>
  </si>
  <si>
    <t>สสอ.ไพรบึง</t>
  </si>
  <si>
    <t>สสอ.ขุนหาญ</t>
  </si>
  <si>
    <t>สสอ.ปรางค์กู่</t>
  </si>
  <si>
    <t>สสอ.ราษีไศล</t>
  </si>
  <si>
    <t>สสอ.อุทุมพรพิสัย</t>
  </si>
  <si>
    <t>สสอ.บึงบูรพ์</t>
  </si>
  <si>
    <t>สสอ.ห้วยทับทัน</t>
  </si>
  <si>
    <t>สสอ.โนนคูณ</t>
  </si>
  <si>
    <t>สสอ.ศรีรัตนะ</t>
  </si>
  <si>
    <t>สสอ.น้ำเกลี้ยง</t>
  </si>
  <si>
    <t>สสอ.วังหิน</t>
  </si>
  <si>
    <t>สสอ.ภูสิงห์</t>
  </si>
  <si>
    <t>สสอ.เมืองจันทร์</t>
  </si>
  <si>
    <t>สสอ.พยุห์</t>
  </si>
  <si>
    <t>สสอ.เบญจลักษ์</t>
  </si>
  <si>
    <t>สสอ.โพธิ์ศรีสุวรรณ</t>
  </si>
  <si>
    <t>สสอ.ศิลาลาด</t>
  </si>
  <si>
    <t>รพ.ยางชุมน้อย</t>
  </si>
  <si>
    <t>รพ.กันทรารมย์</t>
  </si>
  <si>
    <t>รพ.กันทรลักษ์</t>
  </si>
  <si>
    <t>รพ.ขุขันธ์</t>
  </si>
  <si>
    <t>รพ.ไพรบึง</t>
  </si>
  <si>
    <t>รพ.ปรางค์กู่</t>
  </si>
  <si>
    <t>รพ.ขุนหาญ</t>
  </si>
  <si>
    <t>รพ.ราษีไศล</t>
  </si>
  <si>
    <t>รพ.อุทุมพรพิสัย</t>
  </si>
  <si>
    <t>รพ.บึงบูรพ์</t>
  </si>
  <si>
    <t>รพ.ห้วยทับทัน</t>
  </si>
  <si>
    <t>รพ.โนนคูณ</t>
  </si>
  <si>
    <t>รพ.ศรีรัตนะ</t>
  </si>
  <si>
    <t>รพ.วังหิน</t>
  </si>
  <si>
    <t>รพ.ภูสิงห์</t>
  </si>
  <si>
    <t>รพ.เมืองจันทร์</t>
  </si>
  <si>
    <t>รพ.เบญจลักษ์ฯ</t>
  </si>
  <si>
    <t>รพ.น้ำเกลี้ยง</t>
  </si>
  <si>
    <t>รพ.พยุห์</t>
  </si>
  <si>
    <t>รพ.โพธิ์ศรีสุวรรณ</t>
  </si>
  <si>
    <t>รพ.ศิลาลาด</t>
  </si>
  <si>
    <t xml:space="preserve"> </t>
  </si>
  <si>
    <t>ค่าการศึกษาบุตร</t>
  </si>
  <si>
    <t>คนไข้ใน (รพ.เอกชน)</t>
  </si>
  <si>
    <t xml:space="preserve">  </t>
  </si>
  <si>
    <t xml:space="preserve">                                                                               </t>
  </si>
  <si>
    <t xml:space="preserve">คนไข้ใน </t>
  </si>
  <si>
    <t>ค่าารศึกษาบุตร</t>
  </si>
  <si>
    <t>คนไข้ใน รพ.เอกชน</t>
  </si>
  <si>
    <t>ฎ................../2566</t>
  </si>
  <si>
    <t>ฎ................/2566</t>
  </si>
  <si>
    <t>ฏ................../2566</t>
  </si>
  <si>
    <t>ปีงบประมาณ  2566   ประจำเดือน กันยายน พ.ศ. 2566</t>
  </si>
  <si>
    <t>ปีงบประมาณ  2567   ประจำเดือน ตุลาคม พ.ศ. 2566</t>
  </si>
  <si>
    <t>ฏ............./2567</t>
  </si>
  <si>
    <t>ฎ............../2567</t>
  </si>
  <si>
    <t>ฎ................/2567</t>
  </si>
  <si>
    <t>ปีงบประมาณ  2567   ประจำเดือน พฤศจิกายน พ.ศ. 2566</t>
  </si>
  <si>
    <t>ฎ……72....../2567</t>
  </si>
  <si>
    <t>ฎ……73......./2567</t>
  </si>
  <si>
    <t>ฎ……74...../2567</t>
  </si>
  <si>
    <t>ปีงบประมาณ  2567   ประจำเดือน ธันวาคม พ.ศ. 2566</t>
  </si>
  <si>
    <t>ฎ.........../2567</t>
  </si>
  <si>
    <t>ฎ....133..../2567</t>
  </si>
  <si>
    <t>ฎ....132...../2567</t>
  </si>
  <si>
    <t>ปีงบประมาณ  2567   ประจำเดือน มกราคม พ.ศ. 2567</t>
  </si>
  <si>
    <t>ฎ............./2567</t>
  </si>
  <si>
    <t>ฎ.............../2567</t>
  </si>
  <si>
    <t>ปีงบประมาณ  2567   ประจำเดือน  กุมภาพันธ์  พ.ศ. 2567</t>
  </si>
  <si>
    <t>ฎ............/2567</t>
  </si>
  <si>
    <t>ฎ........../67</t>
  </si>
  <si>
    <t>ปีงบประมาณ  2567   ประจำเดือน  มีนาคม  พ.ศ. 2567</t>
  </si>
  <si>
    <t>ปีงบประมาณ  2567   ประจำเดือน เมษายน พ.ศ. 2567</t>
  </si>
  <si>
    <t>ฎ.........../67</t>
  </si>
  <si>
    <t>ปีงบประมาณ  2567   ประจำเดือน พฤษภาคม พ.ศ. 2567</t>
  </si>
  <si>
    <t>ฎ...578......./67</t>
  </si>
  <si>
    <t>ฎ..579,599../67</t>
  </si>
  <si>
    <t>ฎ............/67</t>
  </si>
  <si>
    <t>ปีงบประมาณ  2567   ประจำเดือน มิถุนายน พ.ศ. 2567</t>
  </si>
  <si>
    <t>ปีงบประมาณ  2567   ประจำเดือน กรกฎาคม พ.ศ. 2567</t>
  </si>
  <si>
    <t>ฎ ............/2567</t>
  </si>
  <si>
    <t>ฎ .........../2567</t>
  </si>
  <si>
    <t>ปีงบประมาณ  2567   ประจำเดือน สิงหาคม พ.ศ. 2567</t>
  </si>
  <si>
    <t>ฎ...1098...../2567</t>
  </si>
  <si>
    <t>ฎ.....1099..../2567</t>
  </si>
  <si>
    <t>ฎ....1100.../2567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</si>
</sst>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name val="Cordia New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u/>
      <sz val="12"/>
      <name val="TH SarabunPSK"/>
      <family val="2"/>
    </font>
    <font>
      <sz val="12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4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8" fillId="0" borderId="8" xfId="1" applyFont="1" applyFill="1" applyBorder="1" applyAlignment="1"/>
    <xf numFmtId="43" fontId="4" fillId="0" borderId="8" xfId="1" applyFont="1" applyBorder="1" applyAlignment="1"/>
    <xf numFmtId="43" fontId="4" fillId="2" borderId="8" xfId="1" applyFont="1" applyFill="1" applyBorder="1" applyAlignment="1"/>
    <xf numFmtId="43" fontId="3" fillId="0" borderId="8" xfId="1" applyFont="1" applyBorder="1" applyAlignment="1"/>
    <xf numFmtId="43" fontId="3" fillId="0" borderId="0" xfId="1" applyFont="1" applyBorder="1"/>
    <xf numFmtId="43" fontId="4" fillId="0" borderId="8" xfId="1" applyFont="1" applyFill="1" applyBorder="1" applyAlignment="1"/>
    <xf numFmtId="43" fontId="9" fillId="0" borderId="8" xfId="1" applyFont="1" applyBorder="1" applyAlignment="1"/>
    <xf numFmtId="0" fontId="4" fillId="0" borderId="0" xfId="0" applyFont="1"/>
    <xf numFmtId="0" fontId="4" fillId="0" borderId="8" xfId="0" applyFont="1" applyBorder="1"/>
    <xf numFmtId="43" fontId="3" fillId="0" borderId="8" xfId="1" applyNumberFormat="1" applyFont="1" applyFill="1" applyBorder="1" applyAlignment="1"/>
    <xf numFmtId="43" fontId="3" fillId="0" borderId="8" xfId="1" applyNumberFormat="1" applyFont="1" applyBorder="1" applyAlignment="1"/>
    <xf numFmtId="43" fontId="3" fillId="2" borderId="8" xfId="1" applyFont="1" applyFill="1" applyBorder="1" applyAlignment="1"/>
    <xf numFmtId="4" fontId="3" fillId="0" borderId="0" xfId="0" applyNumberFormat="1" applyFont="1" applyBorder="1"/>
    <xf numFmtId="43" fontId="2" fillId="0" borderId="0" xfId="0" applyNumberFormat="1" applyFont="1"/>
    <xf numFmtId="43" fontId="2" fillId="0" borderId="0" xfId="0" applyNumberFormat="1" applyFont="1" applyFill="1"/>
    <xf numFmtId="0" fontId="10" fillId="0" borderId="0" xfId="0" applyFont="1" applyBorder="1"/>
    <xf numFmtId="43" fontId="4" fillId="0" borderId="0" xfId="0" applyNumberFormat="1" applyFont="1" applyBorder="1"/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43" fontId="4" fillId="0" borderId="0" xfId="0" applyNumberFormat="1" applyFont="1"/>
    <xf numFmtId="43" fontId="4" fillId="0" borderId="0" xfId="0" applyNumberFormat="1" applyFont="1" applyFill="1"/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Fill="1"/>
    <xf numFmtId="43" fontId="12" fillId="0" borderId="0" xfId="0" applyNumberFormat="1" applyFont="1"/>
    <xf numFmtId="0" fontId="13" fillId="0" borderId="0" xfId="0" applyFont="1" applyBorder="1"/>
    <xf numFmtId="0" fontId="13" fillId="0" borderId="8" xfId="0" applyFont="1" applyBorder="1"/>
    <xf numFmtId="0" fontId="13" fillId="0" borderId="9" xfId="0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3" fontId="14" fillId="0" borderId="8" xfId="1" applyNumberFormat="1" applyFont="1" applyFill="1" applyBorder="1" applyAlignment="1"/>
    <xf numFmtId="43" fontId="14" fillId="0" borderId="8" xfId="1" applyNumberFormat="1" applyFont="1" applyBorder="1" applyAlignment="1"/>
    <xf numFmtId="43" fontId="14" fillId="0" borderId="8" xfId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Normal="100" zoomScaleSheetLayoutView="100" workbookViewId="0">
      <selection activeCell="D12" sqref="D12"/>
    </sheetView>
  </sheetViews>
  <sheetFormatPr defaultRowHeight="15.5" x14ac:dyDescent="0.35"/>
  <cols>
    <col min="1" max="1" width="7.5" style="24" customWidth="1"/>
    <col min="2" max="2" width="19.1640625" style="24" customWidth="1"/>
    <col min="3" max="3" width="14" style="47" customWidth="1"/>
    <col min="4" max="4" width="13.08203125" style="24" customWidth="1"/>
    <col min="5" max="5" width="14" style="24" customWidth="1"/>
    <col min="6" max="6" width="16.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ht="15" customHeight="1" x14ac:dyDescent="0.35">
      <c r="A1" s="85" t="s">
        <v>0</v>
      </c>
      <c r="B1" s="85"/>
      <c r="C1" s="85"/>
      <c r="D1" s="85"/>
      <c r="E1" s="85"/>
      <c r="F1" s="85"/>
    </row>
    <row r="2" spans="1:10" s="4" customFormat="1" ht="21" customHeight="1" x14ac:dyDescent="0.35">
      <c r="A2" s="86" t="s">
        <v>66</v>
      </c>
      <c r="B2" s="86"/>
      <c r="C2" s="86"/>
      <c r="D2" s="86"/>
      <c r="E2" s="86"/>
      <c r="F2" s="86"/>
    </row>
    <row r="3" spans="1:10" s="4" customFormat="1" ht="12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2" customHeight="1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ht="12" customHeight="1" x14ac:dyDescent="0.35">
      <c r="A5" s="84"/>
      <c r="B5" s="89"/>
      <c r="C5" s="46" t="s">
        <v>67</v>
      </c>
      <c r="D5" s="46" t="s">
        <v>68</v>
      </c>
      <c r="E5" s="46" t="s">
        <v>69</v>
      </c>
      <c r="F5" s="94"/>
      <c r="G5" s="44"/>
    </row>
    <row r="6" spans="1:10" s="4" customFormat="1" ht="15" customHeight="1" x14ac:dyDescent="0.35">
      <c r="A6" s="16">
        <v>1</v>
      </c>
      <c r="B6" s="62" t="s">
        <v>11</v>
      </c>
      <c r="C6" s="17"/>
      <c r="D6" s="18">
        <v>550</v>
      </c>
      <c r="E6" s="18"/>
      <c r="F6" s="20">
        <f t="shared" ref="F6:F49" si="0">SUM(C6:E6)</f>
        <v>550</v>
      </c>
      <c r="G6" s="21"/>
    </row>
    <row r="7" spans="1:10" s="4" customFormat="1" ht="15" customHeight="1" x14ac:dyDescent="0.35">
      <c r="A7" s="16">
        <v>2</v>
      </c>
      <c r="B7" s="62" t="s">
        <v>12</v>
      </c>
      <c r="C7" s="22"/>
      <c r="D7" s="18"/>
      <c r="E7" s="18"/>
      <c r="F7" s="20">
        <f t="shared" si="0"/>
        <v>0</v>
      </c>
      <c r="G7" s="21"/>
    </row>
    <row r="8" spans="1:10" s="4" customFormat="1" ht="15" customHeight="1" x14ac:dyDescent="0.35">
      <c r="A8" s="16">
        <v>3</v>
      </c>
      <c r="B8" s="62" t="s">
        <v>13</v>
      </c>
      <c r="C8" s="22">
        <v>12500</v>
      </c>
      <c r="D8" s="18">
        <v>17450</v>
      </c>
      <c r="E8" s="18"/>
      <c r="F8" s="20">
        <f t="shared" si="0"/>
        <v>29950</v>
      </c>
      <c r="G8" s="21"/>
    </row>
    <row r="9" spans="1:10" s="4" customFormat="1" ht="15" customHeight="1" x14ac:dyDescent="0.35">
      <c r="A9" s="16">
        <v>4</v>
      </c>
      <c r="B9" s="62" t="s">
        <v>14</v>
      </c>
      <c r="C9" s="22">
        <v>12600</v>
      </c>
      <c r="D9" s="18"/>
      <c r="E9" s="18"/>
      <c r="F9" s="20">
        <f t="shared" si="0"/>
        <v>12600</v>
      </c>
      <c r="G9" s="21"/>
    </row>
    <row r="10" spans="1:10" s="4" customFormat="1" ht="15" customHeight="1" x14ac:dyDescent="0.35">
      <c r="A10" s="16">
        <v>5</v>
      </c>
      <c r="B10" s="62" t="s">
        <v>15</v>
      </c>
      <c r="C10" s="22">
        <v>26000</v>
      </c>
      <c r="D10" s="18"/>
      <c r="E10" s="18"/>
      <c r="F10" s="20">
        <f t="shared" si="0"/>
        <v>26000</v>
      </c>
      <c r="G10" s="21"/>
    </row>
    <row r="11" spans="1:10" s="4" customFormat="1" ht="15" customHeight="1" x14ac:dyDescent="0.35">
      <c r="A11" s="16">
        <v>6</v>
      </c>
      <c r="B11" s="62" t="s">
        <v>16</v>
      </c>
      <c r="C11" s="22"/>
      <c r="D11" s="18"/>
      <c r="E11" s="18"/>
      <c r="F11" s="20">
        <f t="shared" si="0"/>
        <v>0</v>
      </c>
      <c r="G11" s="21"/>
      <c r="J11" s="32"/>
    </row>
    <row r="12" spans="1:10" s="4" customFormat="1" ht="15" customHeight="1" x14ac:dyDescent="0.35">
      <c r="A12" s="16">
        <v>7</v>
      </c>
      <c r="B12" s="62" t="s">
        <v>17</v>
      </c>
      <c r="C12" s="22">
        <v>11400</v>
      </c>
      <c r="D12" s="18"/>
      <c r="E12" s="23"/>
      <c r="F12" s="20">
        <f t="shared" si="0"/>
        <v>11400</v>
      </c>
      <c r="G12" s="21"/>
    </row>
    <row r="13" spans="1:10" s="4" customFormat="1" ht="15" customHeight="1" x14ac:dyDescent="0.35">
      <c r="A13" s="16">
        <v>8</v>
      </c>
      <c r="B13" s="62" t="s">
        <v>18</v>
      </c>
      <c r="C13" s="22">
        <v>17500</v>
      </c>
      <c r="D13" s="18">
        <v>2450</v>
      </c>
      <c r="E13" s="18"/>
      <c r="F13" s="20">
        <f t="shared" si="0"/>
        <v>19950</v>
      </c>
      <c r="G13" s="21"/>
    </row>
    <row r="14" spans="1:10" ht="15" customHeight="1" x14ac:dyDescent="0.35">
      <c r="A14" s="16">
        <v>9</v>
      </c>
      <c r="B14" s="62" t="s">
        <v>19</v>
      </c>
      <c r="C14" s="22"/>
      <c r="D14" s="18"/>
      <c r="E14" s="18"/>
      <c r="F14" s="20">
        <f t="shared" si="0"/>
        <v>0</v>
      </c>
    </row>
    <row r="15" spans="1:10" s="4" customFormat="1" ht="15" customHeight="1" x14ac:dyDescent="0.35">
      <c r="A15" s="16">
        <v>10</v>
      </c>
      <c r="B15" s="62" t="s">
        <v>20</v>
      </c>
      <c r="C15" s="17">
        <v>15000</v>
      </c>
      <c r="D15" s="18"/>
      <c r="E15" s="18"/>
      <c r="F15" s="20">
        <f t="shared" si="0"/>
        <v>15000</v>
      </c>
      <c r="G15" s="21"/>
    </row>
    <row r="16" spans="1:10" s="4" customFormat="1" ht="15" customHeight="1" x14ac:dyDescent="0.35">
      <c r="A16" s="16">
        <v>11</v>
      </c>
      <c r="B16" s="62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ht="15" customHeight="1" x14ac:dyDescent="0.35">
      <c r="A17" s="16">
        <v>12</v>
      </c>
      <c r="B17" s="62" t="s">
        <v>22</v>
      </c>
      <c r="C17" s="22"/>
      <c r="D17" s="18"/>
      <c r="E17" s="18"/>
      <c r="F17" s="20">
        <f t="shared" si="0"/>
        <v>0</v>
      </c>
      <c r="G17" s="21"/>
    </row>
    <row r="18" spans="1:7" s="4" customFormat="1" ht="15" customHeight="1" x14ac:dyDescent="0.35">
      <c r="A18" s="16">
        <v>13</v>
      </c>
      <c r="B18" s="62" t="s">
        <v>23</v>
      </c>
      <c r="C18" s="22"/>
      <c r="D18" s="18"/>
      <c r="E18" s="18"/>
      <c r="F18" s="20">
        <f t="shared" si="0"/>
        <v>0</v>
      </c>
      <c r="G18" s="21"/>
    </row>
    <row r="19" spans="1:7" s="4" customFormat="1" ht="15" customHeight="1" x14ac:dyDescent="0.35">
      <c r="A19" s="16">
        <v>14</v>
      </c>
      <c r="B19" s="62" t="s">
        <v>24</v>
      </c>
      <c r="C19" s="22"/>
      <c r="D19" s="18"/>
      <c r="E19" s="18"/>
      <c r="F19" s="20">
        <f t="shared" si="0"/>
        <v>0</v>
      </c>
      <c r="G19" s="21"/>
    </row>
    <row r="20" spans="1:7" s="4" customFormat="1" ht="15" customHeight="1" x14ac:dyDescent="0.35">
      <c r="A20" s="16">
        <v>15</v>
      </c>
      <c r="B20" s="62" t="s">
        <v>25</v>
      </c>
      <c r="C20" s="22"/>
      <c r="D20" s="18"/>
      <c r="E20" s="18"/>
      <c r="F20" s="20">
        <f t="shared" si="0"/>
        <v>0</v>
      </c>
      <c r="G20" s="21"/>
    </row>
    <row r="21" spans="1:7" s="4" customFormat="1" ht="15" customHeight="1" x14ac:dyDescent="0.35">
      <c r="A21" s="16">
        <v>16</v>
      </c>
      <c r="B21" s="62" t="s">
        <v>26</v>
      </c>
      <c r="C21" s="22">
        <v>11600</v>
      </c>
      <c r="D21" s="18">
        <v>660</v>
      </c>
      <c r="E21" s="18"/>
      <c r="F21" s="20">
        <f t="shared" si="0"/>
        <v>12260</v>
      </c>
      <c r="G21" s="21"/>
    </row>
    <row r="22" spans="1:7" s="4" customFormat="1" ht="15" customHeight="1" x14ac:dyDescent="0.35">
      <c r="A22" s="16">
        <v>17</v>
      </c>
      <c r="B22" s="62" t="s">
        <v>27</v>
      </c>
      <c r="C22" s="22"/>
      <c r="D22" s="18"/>
      <c r="E22" s="18"/>
      <c r="F22" s="20">
        <f t="shared" si="0"/>
        <v>0</v>
      </c>
      <c r="G22" s="21"/>
    </row>
    <row r="23" spans="1:7" s="4" customFormat="1" ht="15" customHeight="1" x14ac:dyDescent="0.35">
      <c r="A23" s="16">
        <v>18</v>
      </c>
      <c r="B23" s="62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ht="15" customHeight="1" x14ac:dyDescent="0.35">
      <c r="A24" s="16">
        <v>19</v>
      </c>
      <c r="B24" s="62" t="s">
        <v>29</v>
      </c>
      <c r="C24" s="22"/>
      <c r="D24" s="18"/>
      <c r="E24" s="18"/>
      <c r="F24" s="20">
        <f t="shared" si="0"/>
        <v>0</v>
      </c>
      <c r="G24" s="21"/>
    </row>
    <row r="25" spans="1:7" s="4" customFormat="1" ht="15" customHeight="1" x14ac:dyDescent="0.35">
      <c r="A25" s="16">
        <v>20</v>
      </c>
      <c r="B25" s="62" t="s">
        <v>30</v>
      </c>
      <c r="C25" s="22">
        <f>29100+5342</f>
        <v>34442</v>
      </c>
      <c r="D25" s="18"/>
      <c r="E25" s="18"/>
      <c r="F25" s="20">
        <f t="shared" si="0"/>
        <v>34442</v>
      </c>
      <c r="G25" s="21"/>
    </row>
    <row r="26" spans="1:7" s="4" customFormat="1" ht="15" customHeight="1" x14ac:dyDescent="0.35">
      <c r="A26" s="16">
        <v>21</v>
      </c>
      <c r="B26" s="62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ht="15" customHeight="1" x14ac:dyDescent="0.35">
      <c r="A27" s="16">
        <v>22</v>
      </c>
      <c r="B27" s="62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ht="15" customHeight="1" x14ac:dyDescent="0.35">
      <c r="A28" s="16">
        <v>23</v>
      </c>
      <c r="B28" s="62" t="s">
        <v>33</v>
      </c>
      <c r="C28" s="22"/>
      <c r="D28" s="18">
        <v>2800</v>
      </c>
      <c r="E28" s="18"/>
      <c r="F28" s="20">
        <f t="shared" si="0"/>
        <v>2800</v>
      </c>
      <c r="G28" s="21"/>
    </row>
    <row r="29" spans="1:7" s="4" customFormat="1" ht="15" customHeight="1" x14ac:dyDescent="0.35">
      <c r="A29" s="16">
        <v>24</v>
      </c>
      <c r="B29" s="62" t="s">
        <v>34</v>
      </c>
      <c r="C29" s="22"/>
      <c r="D29" s="18"/>
      <c r="E29" s="18"/>
      <c r="F29" s="20">
        <f t="shared" si="0"/>
        <v>0</v>
      </c>
      <c r="G29" s="21"/>
    </row>
    <row r="30" spans="1:7" s="4" customFormat="1" ht="15" customHeight="1" x14ac:dyDescent="0.35">
      <c r="A30" s="16">
        <v>25</v>
      </c>
      <c r="B30" s="62" t="s">
        <v>35</v>
      </c>
      <c r="C30" s="22"/>
      <c r="D30" s="18"/>
      <c r="E30" s="18"/>
      <c r="F30" s="20">
        <f t="shared" si="0"/>
        <v>0</v>
      </c>
      <c r="G30" s="21"/>
    </row>
    <row r="31" spans="1:7" s="4" customFormat="1" ht="15" customHeight="1" x14ac:dyDescent="0.35">
      <c r="A31" s="16">
        <v>26</v>
      </c>
      <c r="B31" s="62" t="s">
        <v>36</v>
      </c>
      <c r="C31" s="22">
        <f>36500+9600</f>
        <v>46100</v>
      </c>
      <c r="D31" s="18"/>
      <c r="E31" s="18"/>
      <c r="F31" s="20">
        <f t="shared" si="0"/>
        <v>46100</v>
      </c>
      <c r="G31" s="21"/>
    </row>
    <row r="32" spans="1:7" s="4" customFormat="1" ht="15" customHeight="1" x14ac:dyDescent="0.35">
      <c r="A32" s="16">
        <v>27</v>
      </c>
      <c r="B32" s="62" t="s">
        <v>37</v>
      </c>
      <c r="C32" s="22">
        <v>71600</v>
      </c>
      <c r="D32" s="18">
        <v>1500</v>
      </c>
      <c r="E32" s="18"/>
      <c r="F32" s="20">
        <f t="shared" si="0"/>
        <v>73100</v>
      </c>
      <c r="G32" s="21"/>
    </row>
    <row r="33" spans="1:7" s="4" customFormat="1" ht="15" customHeight="1" x14ac:dyDescent="0.35">
      <c r="A33" s="16">
        <v>28</v>
      </c>
      <c r="B33" s="62" t="s">
        <v>38</v>
      </c>
      <c r="C33" s="18">
        <v>21700</v>
      </c>
      <c r="D33" s="18">
        <v>2940</v>
      </c>
      <c r="E33" s="18"/>
      <c r="F33" s="20">
        <f t="shared" si="0"/>
        <v>24640</v>
      </c>
      <c r="G33" s="21"/>
    </row>
    <row r="34" spans="1:7" s="4" customFormat="1" ht="15" customHeight="1" x14ac:dyDescent="0.35">
      <c r="A34" s="16">
        <v>29</v>
      </c>
      <c r="B34" s="62" t="s">
        <v>39</v>
      </c>
      <c r="C34" s="22"/>
      <c r="D34" s="18"/>
      <c r="E34" s="18"/>
      <c r="F34" s="20">
        <f t="shared" si="0"/>
        <v>0</v>
      </c>
      <c r="G34" s="21"/>
    </row>
    <row r="35" spans="1:7" s="4" customFormat="1" ht="15" customHeight="1" x14ac:dyDescent="0.35">
      <c r="A35" s="16">
        <v>30</v>
      </c>
      <c r="B35" s="62" t="s">
        <v>40</v>
      </c>
      <c r="C35" s="22"/>
      <c r="D35" s="18"/>
      <c r="E35" s="18"/>
      <c r="F35" s="20">
        <f t="shared" si="0"/>
        <v>0</v>
      </c>
      <c r="G35" s="21"/>
    </row>
    <row r="36" spans="1:7" s="4" customFormat="1" ht="15" customHeight="1" x14ac:dyDescent="0.35">
      <c r="A36" s="16">
        <v>31</v>
      </c>
      <c r="B36" s="62" t="s">
        <v>41</v>
      </c>
      <c r="C36" s="22">
        <v>40000</v>
      </c>
      <c r="D36" s="18"/>
      <c r="E36" s="18"/>
      <c r="F36" s="20">
        <f t="shared" si="0"/>
        <v>40000</v>
      </c>
      <c r="G36" s="21"/>
    </row>
    <row r="37" spans="1:7" s="4" customFormat="1" ht="15" customHeight="1" x14ac:dyDescent="0.35">
      <c r="A37" s="16">
        <v>32</v>
      </c>
      <c r="B37" s="62" t="s">
        <v>42</v>
      </c>
      <c r="C37" s="22"/>
      <c r="D37" s="18"/>
      <c r="E37" s="18"/>
      <c r="F37" s="20">
        <f t="shared" si="0"/>
        <v>0</v>
      </c>
      <c r="G37" s="21"/>
    </row>
    <row r="38" spans="1:7" s="4" customFormat="1" ht="15" customHeight="1" x14ac:dyDescent="0.35">
      <c r="A38" s="16">
        <v>33</v>
      </c>
      <c r="B38" s="62" t="s">
        <v>43</v>
      </c>
      <c r="C38" s="22"/>
      <c r="D38" s="18"/>
      <c r="E38" s="18"/>
      <c r="F38" s="20">
        <f t="shared" si="0"/>
        <v>0</v>
      </c>
      <c r="G38" s="21"/>
    </row>
    <row r="39" spans="1:7" s="4" customFormat="1" ht="15" customHeight="1" x14ac:dyDescent="0.35">
      <c r="A39" s="16">
        <v>34</v>
      </c>
      <c r="B39" s="62" t="s">
        <v>44</v>
      </c>
      <c r="C39" s="22">
        <v>82600</v>
      </c>
      <c r="D39" s="18"/>
      <c r="E39" s="18"/>
      <c r="F39" s="20">
        <f t="shared" si="0"/>
        <v>82600</v>
      </c>
      <c r="G39" s="21"/>
    </row>
    <row r="40" spans="1:7" s="4" customFormat="1" ht="15" customHeight="1" x14ac:dyDescent="0.35">
      <c r="A40" s="16">
        <v>35</v>
      </c>
      <c r="B40" s="62" t="s">
        <v>45</v>
      </c>
      <c r="C40" s="22">
        <v>7927</v>
      </c>
      <c r="D40" s="18"/>
      <c r="E40" s="18"/>
      <c r="F40" s="20">
        <f t="shared" si="0"/>
        <v>7927</v>
      </c>
      <c r="G40" s="21"/>
    </row>
    <row r="41" spans="1:7" s="4" customFormat="1" ht="15" customHeight="1" x14ac:dyDescent="0.35">
      <c r="A41" s="16">
        <v>36</v>
      </c>
      <c r="B41" s="62" t="s">
        <v>46</v>
      </c>
      <c r="C41" s="22"/>
      <c r="D41" s="18"/>
      <c r="E41" s="18"/>
      <c r="F41" s="20">
        <f t="shared" si="0"/>
        <v>0</v>
      </c>
      <c r="G41" s="21"/>
    </row>
    <row r="42" spans="1:7" s="4" customFormat="1" ht="15" customHeight="1" x14ac:dyDescent="0.35">
      <c r="A42" s="16">
        <v>37</v>
      </c>
      <c r="B42" s="62" t="s">
        <v>47</v>
      </c>
      <c r="C42" s="22">
        <v>13800</v>
      </c>
      <c r="D42" s="18"/>
      <c r="E42" s="18"/>
      <c r="F42" s="20">
        <f t="shared" si="0"/>
        <v>13800</v>
      </c>
      <c r="G42" s="21"/>
    </row>
    <row r="43" spans="1:7" s="4" customFormat="1" ht="15" customHeight="1" x14ac:dyDescent="0.35">
      <c r="A43" s="16">
        <v>38</v>
      </c>
      <c r="B43" s="62" t="s">
        <v>48</v>
      </c>
      <c r="C43" s="22">
        <v>25000</v>
      </c>
      <c r="D43" s="18"/>
      <c r="E43" s="18"/>
      <c r="F43" s="20">
        <f t="shared" si="0"/>
        <v>25000</v>
      </c>
      <c r="G43" s="21"/>
    </row>
    <row r="44" spans="1:7" s="4" customFormat="1" ht="15" customHeight="1" x14ac:dyDescent="0.35">
      <c r="A44" s="16">
        <v>39</v>
      </c>
      <c r="B44" s="62" t="s">
        <v>49</v>
      </c>
      <c r="C44" s="22">
        <v>16800</v>
      </c>
      <c r="D44" s="19"/>
      <c r="E44" s="19"/>
      <c r="F44" s="20">
        <f t="shared" si="0"/>
        <v>16800</v>
      </c>
      <c r="G44" s="21"/>
    </row>
    <row r="45" spans="1:7" s="4" customFormat="1" ht="15" customHeight="1" x14ac:dyDescent="0.35">
      <c r="A45" s="16">
        <v>40</v>
      </c>
      <c r="B45" s="62" t="s">
        <v>50</v>
      </c>
      <c r="C45" s="22"/>
      <c r="D45" s="18"/>
      <c r="E45" s="18"/>
      <c r="F45" s="20">
        <f t="shared" si="0"/>
        <v>0</v>
      </c>
      <c r="G45" s="21"/>
    </row>
    <row r="46" spans="1:7" s="4" customFormat="1" ht="15" customHeight="1" x14ac:dyDescent="0.35">
      <c r="A46" s="16">
        <v>41</v>
      </c>
      <c r="B46" s="64" t="s">
        <v>51</v>
      </c>
      <c r="C46" s="22">
        <v>8000</v>
      </c>
      <c r="D46" s="18">
        <v>1150</v>
      </c>
      <c r="E46" s="18"/>
      <c r="F46" s="20">
        <f t="shared" si="0"/>
        <v>9150</v>
      </c>
      <c r="G46" s="21"/>
    </row>
    <row r="47" spans="1:7" s="4" customFormat="1" ht="15" customHeight="1" x14ac:dyDescent="0.35">
      <c r="A47" s="16">
        <v>42</v>
      </c>
      <c r="B47" s="64" t="s">
        <v>52</v>
      </c>
      <c r="C47" s="22"/>
      <c r="D47" s="18"/>
      <c r="E47" s="18"/>
      <c r="F47" s="20">
        <f t="shared" si="0"/>
        <v>0</v>
      </c>
      <c r="G47" s="21"/>
    </row>
    <row r="48" spans="1:7" s="4" customFormat="1" ht="15" customHeight="1" x14ac:dyDescent="0.35">
      <c r="A48" s="16">
        <v>43</v>
      </c>
      <c r="B48" s="64" t="s">
        <v>53</v>
      </c>
      <c r="C48" s="22"/>
      <c r="D48" s="18"/>
      <c r="E48" s="18"/>
      <c r="F48" s="20">
        <f t="shared" si="0"/>
        <v>0</v>
      </c>
      <c r="G48" s="21"/>
    </row>
    <row r="49" spans="1:9" s="4" customFormat="1" ht="15" customHeight="1" x14ac:dyDescent="0.35">
      <c r="A49" s="25"/>
      <c r="B49" s="63" t="s">
        <v>7</v>
      </c>
      <c r="C49" s="26">
        <f>SUM(C6:C48)</f>
        <v>474569</v>
      </c>
      <c r="D49" s="27">
        <f>SUM(D6:D48)</f>
        <v>29500</v>
      </c>
      <c r="E49" s="27">
        <f>SUM(E6:E48)</f>
        <v>0</v>
      </c>
      <c r="F49" s="20">
        <f t="shared" si="0"/>
        <v>504069</v>
      </c>
      <c r="G49" s="29"/>
      <c r="H49" s="33"/>
    </row>
    <row r="50" spans="1:9" ht="15" customHeight="1" x14ac:dyDescent="0.35"/>
    <row r="51" spans="1:9" ht="15" customHeight="1" x14ac:dyDescent="0.35">
      <c r="E51" s="48"/>
      <c r="I51" s="24" t="s">
        <v>57</v>
      </c>
    </row>
    <row r="52" spans="1:9" ht="15" customHeight="1" x14ac:dyDescent="0.35">
      <c r="C52" s="49"/>
      <c r="D52" s="49"/>
      <c r="F52" s="48"/>
    </row>
    <row r="53" spans="1:9" ht="17.149999999999999" customHeight="1" x14ac:dyDescent="0.35"/>
    <row r="54" spans="1:9" ht="17.149999999999999" customHeight="1" x14ac:dyDescent="0.35"/>
    <row r="55" spans="1:9" ht="17.149999999999999" customHeight="1" x14ac:dyDescent="0.35"/>
  </sheetData>
  <mergeCells count="6">
    <mergeCell ref="A3:A5"/>
    <mergeCell ref="A1:F1"/>
    <mergeCell ref="A2:F2"/>
    <mergeCell ref="B3:B5"/>
    <mergeCell ref="C3:C4"/>
    <mergeCell ref="F3:F5"/>
  </mergeCells>
  <pageMargins left="0.94488188976377963" right="0.70866141732283472" top="0.6692913385826772" bottom="0.15748031496062992" header="0.82677165354330717" footer="0.31496062992125984"/>
  <pageSetup paperSize="9" scale="9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4" workbookViewId="0">
      <selection activeCell="C43" sqref="C43"/>
    </sheetView>
  </sheetViews>
  <sheetFormatPr defaultRowHeight="15.5" x14ac:dyDescent="0.35"/>
  <cols>
    <col min="1" max="1" width="7.33203125" style="24" customWidth="1"/>
    <col min="2" max="2" width="16.6640625" style="24" customWidth="1"/>
    <col min="3" max="3" width="14.4140625" style="47" customWidth="1"/>
    <col min="4" max="4" width="12.6640625" style="24" customWidth="1"/>
    <col min="5" max="5" width="12.9140625" style="24" customWidth="1"/>
    <col min="6" max="6" width="13.664062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92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3</v>
      </c>
      <c r="D3" s="78" t="s">
        <v>4</v>
      </c>
      <c r="E3" s="78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93</v>
      </c>
      <c r="D5" s="46" t="s">
        <v>93</v>
      </c>
      <c r="E5" s="46" t="s">
        <v>94</v>
      </c>
      <c r="F5" s="94"/>
      <c r="G5" s="44"/>
    </row>
    <row r="6" spans="1:10" s="4" customFormat="1" x14ac:dyDescent="0.35">
      <c r="A6" s="16">
        <v>1</v>
      </c>
      <c r="B6" s="53" t="s">
        <v>11</v>
      </c>
      <c r="C6" s="17">
        <v>50000</v>
      </c>
      <c r="D6" s="18"/>
      <c r="E6" s="18"/>
      <c r="F6" s="20">
        <f t="shared" ref="F6:F48" si="0">SUM(C6:E6)</f>
        <v>50000</v>
      </c>
      <c r="G6" s="21"/>
    </row>
    <row r="7" spans="1:10" s="4" customFormat="1" x14ac:dyDescent="0.35">
      <c r="A7" s="16">
        <v>2</v>
      </c>
      <c r="B7" s="53" t="s">
        <v>12</v>
      </c>
      <c r="C7" s="22">
        <v>56250</v>
      </c>
      <c r="D7" s="18"/>
      <c r="E7" s="18"/>
      <c r="F7" s="20">
        <f t="shared" si="0"/>
        <v>56250</v>
      </c>
      <c r="G7" s="21"/>
    </row>
    <row r="8" spans="1:10" s="4" customFormat="1" x14ac:dyDescent="0.35">
      <c r="A8" s="16">
        <v>3</v>
      </c>
      <c r="B8" s="53" t="s">
        <v>13</v>
      </c>
      <c r="C8" s="22">
        <v>86950</v>
      </c>
      <c r="D8" s="18">
        <v>1200</v>
      </c>
      <c r="E8" s="18"/>
      <c r="F8" s="20">
        <f t="shared" si="0"/>
        <v>88150</v>
      </c>
      <c r="G8" s="21"/>
    </row>
    <row r="9" spans="1:10" s="4" customFormat="1" x14ac:dyDescent="0.35">
      <c r="A9" s="16">
        <v>4</v>
      </c>
      <c r="B9" s="53" t="s">
        <v>14</v>
      </c>
      <c r="C9" s="22">
        <v>36100</v>
      </c>
      <c r="D9" s="18"/>
      <c r="E9" s="18"/>
      <c r="F9" s="20">
        <f t="shared" si="0"/>
        <v>36100</v>
      </c>
      <c r="G9" s="21"/>
    </row>
    <row r="10" spans="1:10" s="4" customFormat="1" x14ac:dyDescent="0.35">
      <c r="A10" s="16">
        <v>5</v>
      </c>
      <c r="B10" s="53" t="s">
        <v>15</v>
      </c>
      <c r="C10" s="22">
        <v>50750</v>
      </c>
      <c r="D10" s="18">
        <v>47440</v>
      </c>
      <c r="E10" s="18"/>
      <c r="F10" s="20">
        <f t="shared" si="0"/>
        <v>98190</v>
      </c>
      <c r="G10" s="21"/>
    </row>
    <row r="11" spans="1:10" s="4" customFormat="1" x14ac:dyDescent="0.35">
      <c r="A11" s="16">
        <v>6</v>
      </c>
      <c r="B11" s="53" t="s">
        <v>16</v>
      </c>
      <c r="C11" s="22">
        <v>4450</v>
      </c>
      <c r="D11" s="18"/>
      <c r="E11" s="18"/>
      <c r="F11" s="20">
        <f t="shared" si="0"/>
        <v>4450</v>
      </c>
      <c r="G11" s="21"/>
      <c r="J11" s="32"/>
    </row>
    <row r="12" spans="1:10" s="4" customFormat="1" x14ac:dyDescent="0.35">
      <c r="A12" s="16">
        <v>7</v>
      </c>
      <c r="B12" s="53" t="s">
        <v>17</v>
      </c>
      <c r="C12" s="22">
        <v>24600</v>
      </c>
      <c r="D12" s="18"/>
      <c r="E12" s="23"/>
      <c r="F12" s="20">
        <f t="shared" si="0"/>
        <v>24600</v>
      </c>
      <c r="G12" s="21"/>
    </row>
    <row r="13" spans="1:10" s="4" customFormat="1" x14ac:dyDescent="0.35">
      <c r="A13" s="16">
        <v>8</v>
      </c>
      <c r="B13" s="53" t="s">
        <v>18</v>
      </c>
      <c r="C13" s="22">
        <v>29000</v>
      </c>
      <c r="D13" s="18"/>
      <c r="E13" s="18"/>
      <c r="F13" s="20">
        <f t="shared" si="0"/>
        <v>29000</v>
      </c>
      <c r="G13" s="21"/>
    </row>
    <row r="14" spans="1:10" x14ac:dyDescent="0.35">
      <c r="A14" s="16">
        <v>9</v>
      </c>
      <c r="B14" s="53" t="s">
        <v>19</v>
      </c>
      <c r="C14" s="22">
        <v>39000</v>
      </c>
      <c r="D14" s="18"/>
      <c r="E14" s="18"/>
      <c r="F14" s="20">
        <f t="shared" si="0"/>
        <v>39000</v>
      </c>
    </row>
    <row r="15" spans="1:10" s="4" customFormat="1" x14ac:dyDescent="0.35">
      <c r="A15" s="16">
        <v>10</v>
      </c>
      <c r="B15" s="53" t="s">
        <v>20</v>
      </c>
      <c r="C15" s="17">
        <v>16750</v>
      </c>
      <c r="D15" s="18">
        <v>250</v>
      </c>
      <c r="E15" s="18"/>
      <c r="F15" s="20">
        <f t="shared" si="0"/>
        <v>17000</v>
      </c>
      <c r="G15" s="21"/>
    </row>
    <row r="16" spans="1:10" s="4" customFormat="1" x14ac:dyDescent="0.35">
      <c r="A16" s="16">
        <v>11</v>
      </c>
      <c r="B16" s="53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53" t="s">
        <v>22</v>
      </c>
      <c r="C17" s="22">
        <v>7471</v>
      </c>
      <c r="D17" s="18"/>
      <c r="E17" s="18"/>
      <c r="F17" s="20">
        <f t="shared" si="0"/>
        <v>7471</v>
      </c>
      <c r="G17" s="21"/>
    </row>
    <row r="18" spans="1:7" s="4" customFormat="1" x14ac:dyDescent="0.35">
      <c r="A18" s="16">
        <v>13</v>
      </c>
      <c r="B18" s="53" t="s">
        <v>23</v>
      </c>
      <c r="C18" s="22">
        <v>24000</v>
      </c>
      <c r="D18" s="18">
        <v>600</v>
      </c>
      <c r="E18" s="18"/>
      <c r="F18" s="20">
        <f t="shared" si="0"/>
        <v>24600</v>
      </c>
      <c r="G18" s="21"/>
    </row>
    <row r="19" spans="1:7" s="4" customFormat="1" x14ac:dyDescent="0.35">
      <c r="A19" s="16">
        <v>14</v>
      </c>
      <c r="B19" s="53" t="s">
        <v>24</v>
      </c>
      <c r="C19" s="22">
        <v>26500</v>
      </c>
      <c r="D19" s="18"/>
      <c r="E19" s="18"/>
      <c r="F19" s="20">
        <f t="shared" si="0"/>
        <v>26500</v>
      </c>
      <c r="G19" s="21"/>
    </row>
    <row r="20" spans="1:7" s="4" customFormat="1" x14ac:dyDescent="0.35">
      <c r="A20" s="16">
        <v>15</v>
      </c>
      <c r="B20" s="53" t="s">
        <v>25</v>
      </c>
      <c r="C20" s="22">
        <v>3250</v>
      </c>
      <c r="D20" s="18"/>
      <c r="E20" s="18"/>
      <c r="F20" s="20">
        <f t="shared" si="0"/>
        <v>3250</v>
      </c>
      <c r="G20" s="21"/>
    </row>
    <row r="21" spans="1:7" s="4" customFormat="1" x14ac:dyDescent="0.35">
      <c r="A21" s="16">
        <v>16</v>
      </c>
      <c r="B21" s="53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53" t="s">
        <v>27</v>
      </c>
      <c r="C22" s="22">
        <f>25000+2900+25000+4000</f>
        <v>56900</v>
      </c>
      <c r="D22" s="18"/>
      <c r="E22" s="18"/>
      <c r="F22" s="20">
        <f t="shared" si="0"/>
        <v>56900</v>
      </c>
      <c r="G22" s="21"/>
    </row>
    <row r="23" spans="1:7" s="4" customFormat="1" x14ac:dyDescent="0.35">
      <c r="A23" s="16">
        <v>18</v>
      </c>
      <c r="B23" s="53" t="s">
        <v>28</v>
      </c>
      <c r="C23" s="22">
        <v>25000</v>
      </c>
      <c r="D23" s="18"/>
      <c r="E23" s="18"/>
      <c r="F23" s="20">
        <f t="shared" si="0"/>
        <v>25000</v>
      </c>
      <c r="G23" s="21"/>
    </row>
    <row r="24" spans="1:7" s="4" customFormat="1" x14ac:dyDescent="0.35">
      <c r="A24" s="16">
        <v>19</v>
      </c>
      <c r="B24" s="53" t="s">
        <v>29</v>
      </c>
      <c r="C24" s="22">
        <v>9100</v>
      </c>
      <c r="D24" s="18"/>
      <c r="E24" s="18"/>
      <c r="F24" s="20">
        <f t="shared" si="0"/>
        <v>9100</v>
      </c>
      <c r="G24" s="21"/>
    </row>
    <row r="25" spans="1:7" s="4" customFormat="1" x14ac:dyDescent="0.35">
      <c r="A25" s="16">
        <v>20</v>
      </c>
      <c r="B25" s="53" t="s">
        <v>30</v>
      </c>
      <c r="C25" s="22">
        <v>9060</v>
      </c>
      <c r="D25" s="18"/>
      <c r="E25" s="18"/>
      <c r="F25" s="20">
        <f t="shared" si="0"/>
        <v>9060</v>
      </c>
      <c r="G25" s="21"/>
    </row>
    <row r="26" spans="1:7" s="4" customFormat="1" x14ac:dyDescent="0.35">
      <c r="A26" s="16">
        <v>21</v>
      </c>
      <c r="B26" s="53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53" t="s">
        <v>32</v>
      </c>
      <c r="C27" s="22">
        <v>4800</v>
      </c>
      <c r="D27" s="18"/>
      <c r="E27" s="18"/>
      <c r="F27" s="20">
        <f t="shared" si="0"/>
        <v>4800</v>
      </c>
      <c r="G27" s="21"/>
    </row>
    <row r="28" spans="1:7" s="4" customFormat="1" x14ac:dyDescent="0.35">
      <c r="A28" s="16">
        <v>23</v>
      </c>
      <c r="B28" s="53" t="s">
        <v>33</v>
      </c>
      <c r="C28" s="22">
        <v>15750</v>
      </c>
      <c r="D28" s="18"/>
      <c r="E28" s="18"/>
      <c r="F28" s="20">
        <f t="shared" si="0"/>
        <v>15750</v>
      </c>
      <c r="G28" s="21"/>
    </row>
    <row r="29" spans="1:7" s="4" customFormat="1" x14ac:dyDescent="0.35">
      <c r="A29" s="16">
        <v>24</v>
      </c>
      <c r="B29" s="53" t="s">
        <v>34</v>
      </c>
      <c r="C29" s="22">
        <v>58400</v>
      </c>
      <c r="D29" s="18"/>
      <c r="E29" s="18"/>
      <c r="F29" s="20">
        <f t="shared" si="0"/>
        <v>58400</v>
      </c>
      <c r="G29" s="21"/>
    </row>
    <row r="30" spans="1:7" s="4" customFormat="1" x14ac:dyDescent="0.35">
      <c r="A30" s="16">
        <v>25</v>
      </c>
      <c r="B30" s="53" t="s">
        <v>36</v>
      </c>
      <c r="C30" s="22">
        <f>27900+37750</f>
        <v>65650</v>
      </c>
      <c r="D30" s="18"/>
      <c r="E30" s="18"/>
      <c r="F30" s="20">
        <f t="shared" si="0"/>
        <v>65650</v>
      </c>
      <c r="G30" s="21"/>
    </row>
    <row r="31" spans="1:7" s="4" customFormat="1" x14ac:dyDescent="0.35">
      <c r="A31" s="16">
        <v>26</v>
      </c>
      <c r="B31" s="53" t="s">
        <v>37</v>
      </c>
      <c r="C31" s="22">
        <v>31500</v>
      </c>
      <c r="D31" s="18"/>
      <c r="E31" s="18"/>
      <c r="F31" s="20">
        <f t="shared" si="0"/>
        <v>31500</v>
      </c>
      <c r="G31" s="21"/>
    </row>
    <row r="32" spans="1:7" s="4" customFormat="1" x14ac:dyDescent="0.35">
      <c r="A32" s="16">
        <v>27</v>
      </c>
      <c r="B32" s="53" t="s">
        <v>38</v>
      </c>
      <c r="C32" s="18">
        <v>64375</v>
      </c>
      <c r="D32" s="18">
        <v>10650</v>
      </c>
      <c r="E32" s="18"/>
      <c r="F32" s="20">
        <f t="shared" si="0"/>
        <v>75025</v>
      </c>
      <c r="G32" s="21"/>
    </row>
    <row r="33" spans="1:9" s="4" customFormat="1" x14ac:dyDescent="0.35">
      <c r="A33" s="16">
        <v>28</v>
      </c>
      <c r="B33" s="53" t="s">
        <v>39</v>
      </c>
      <c r="C33" s="22">
        <v>59800</v>
      </c>
      <c r="D33" s="18">
        <v>1000</v>
      </c>
      <c r="E33" s="18"/>
      <c r="F33" s="20">
        <f t="shared" si="0"/>
        <v>60800</v>
      </c>
      <c r="G33" s="21"/>
    </row>
    <row r="34" spans="1:9" s="4" customFormat="1" x14ac:dyDescent="0.35">
      <c r="A34" s="16">
        <v>29</v>
      </c>
      <c r="B34" s="53" t="s">
        <v>40</v>
      </c>
      <c r="C34" s="22">
        <v>67200</v>
      </c>
      <c r="D34" s="18"/>
      <c r="E34" s="18"/>
      <c r="F34" s="20">
        <f t="shared" si="0"/>
        <v>67200</v>
      </c>
      <c r="G34" s="21"/>
    </row>
    <row r="35" spans="1:9" s="4" customFormat="1" x14ac:dyDescent="0.35">
      <c r="A35" s="16">
        <v>30</v>
      </c>
      <c r="B35" s="53" t="s">
        <v>41</v>
      </c>
      <c r="C35" s="22">
        <v>91400</v>
      </c>
      <c r="D35" s="18">
        <v>526</v>
      </c>
      <c r="E35" s="18"/>
      <c r="F35" s="20">
        <f t="shared" si="0"/>
        <v>91926</v>
      </c>
      <c r="G35" s="21"/>
    </row>
    <row r="36" spans="1:9" s="4" customFormat="1" x14ac:dyDescent="0.35">
      <c r="A36" s="16">
        <v>31</v>
      </c>
      <c r="B36" s="53" t="s">
        <v>42</v>
      </c>
      <c r="C36" s="22">
        <v>47400</v>
      </c>
      <c r="D36" s="18"/>
      <c r="E36" s="18"/>
      <c r="F36" s="20">
        <f t="shared" si="0"/>
        <v>47400</v>
      </c>
      <c r="G36" s="21"/>
    </row>
    <row r="37" spans="1:9" s="4" customFormat="1" x14ac:dyDescent="0.35">
      <c r="A37" s="16">
        <v>32</v>
      </c>
      <c r="B37" s="53" t="s">
        <v>43</v>
      </c>
      <c r="C37" s="22">
        <v>12350</v>
      </c>
      <c r="D37" s="18"/>
      <c r="E37" s="18"/>
      <c r="F37" s="20">
        <f t="shared" si="0"/>
        <v>12350</v>
      </c>
      <c r="G37" s="21"/>
    </row>
    <row r="38" spans="1:9" s="4" customFormat="1" x14ac:dyDescent="0.35">
      <c r="A38" s="16">
        <v>33</v>
      </c>
      <c r="B38" s="53" t="s">
        <v>44</v>
      </c>
      <c r="C38" s="22">
        <v>4800</v>
      </c>
      <c r="D38" s="18"/>
      <c r="E38" s="18"/>
      <c r="F38" s="20">
        <f t="shared" si="0"/>
        <v>4800</v>
      </c>
      <c r="G38" s="21"/>
    </row>
    <row r="39" spans="1:9" s="4" customFormat="1" x14ac:dyDescent="0.35">
      <c r="A39" s="16">
        <v>34</v>
      </c>
      <c r="B39" s="53" t="s">
        <v>45</v>
      </c>
      <c r="C39" s="22">
        <v>19500</v>
      </c>
      <c r="D39" s="18"/>
      <c r="E39" s="18"/>
      <c r="F39" s="20">
        <f t="shared" si="0"/>
        <v>19500</v>
      </c>
      <c r="G39" s="21"/>
    </row>
    <row r="40" spans="1:9" s="4" customFormat="1" x14ac:dyDescent="0.35">
      <c r="A40" s="16">
        <v>35</v>
      </c>
      <c r="B40" s="53" t="s">
        <v>46</v>
      </c>
      <c r="C40" s="22">
        <v>30371</v>
      </c>
      <c r="D40" s="18">
        <v>2000</v>
      </c>
      <c r="E40" s="18"/>
      <c r="F40" s="20">
        <f t="shared" si="0"/>
        <v>32371</v>
      </c>
      <c r="G40" s="21"/>
      <c r="I40" s="4" t="s">
        <v>54</v>
      </c>
    </row>
    <row r="41" spans="1:9" s="4" customFormat="1" x14ac:dyDescent="0.35">
      <c r="A41" s="16">
        <v>36</v>
      </c>
      <c r="B41" s="53" t="s">
        <v>47</v>
      </c>
      <c r="C41" s="22">
        <v>62000</v>
      </c>
      <c r="D41" s="18"/>
      <c r="E41" s="18"/>
      <c r="F41" s="20">
        <f t="shared" si="0"/>
        <v>62000</v>
      </c>
      <c r="G41" s="21"/>
    </row>
    <row r="42" spans="1:9" s="4" customFormat="1" x14ac:dyDescent="0.35">
      <c r="A42" s="16">
        <v>37</v>
      </c>
      <c r="B42" s="53" t="s">
        <v>48</v>
      </c>
      <c r="C42" s="22">
        <v>34850</v>
      </c>
      <c r="D42" s="18">
        <f>219044+219044+219044+219044+219044</f>
        <v>1095220</v>
      </c>
      <c r="E42" s="18"/>
      <c r="F42" s="20">
        <f t="shared" si="0"/>
        <v>1130070</v>
      </c>
      <c r="G42" s="21"/>
    </row>
    <row r="43" spans="1:9" s="4" customFormat="1" x14ac:dyDescent="0.35">
      <c r="A43" s="16">
        <v>38</v>
      </c>
      <c r="B43" s="53" t="s">
        <v>49</v>
      </c>
      <c r="C43" s="22">
        <v>8300</v>
      </c>
      <c r="D43" s="19"/>
      <c r="E43" s="19"/>
      <c r="F43" s="20">
        <f t="shared" si="0"/>
        <v>8300</v>
      </c>
      <c r="G43" s="21"/>
    </row>
    <row r="44" spans="1:9" s="4" customFormat="1" x14ac:dyDescent="0.35">
      <c r="A44" s="16">
        <v>39</v>
      </c>
      <c r="B44" s="53" t="s">
        <v>50</v>
      </c>
      <c r="C44" s="22">
        <v>24200</v>
      </c>
      <c r="D44" s="18"/>
      <c r="E44" s="18"/>
      <c r="F44" s="20">
        <f t="shared" si="0"/>
        <v>24200</v>
      </c>
      <c r="G44" s="21"/>
    </row>
    <row r="45" spans="1:9" s="4" customFormat="1" x14ac:dyDescent="0.35">
      <c r="A45" s="16">
        <v>40</v>
      </c>
      <c r="B45" s="55" t="s">
        <v>51</v>
      </c>
      <c r="C45" s="22">
        <v>50581</v>
      </c>
      <c r="D45" s="18"/>
      <c r="E45" s="18"/>
      <c r="F45" s="20">
        <f t="shared" si="0"/>
        <v>50581</v>
      </c>
      <c r="G45" s="21"/>
    </row>
    <row r="46" spans="1:9" s="4" customFormat="1" x14ac:dyDescent="0.35">
      <c r="A46" s="16">
        <v>41</v>
      </c>
      <c r="B46" s="55" t="s">
        <v>52</v>
      </c>
      <c r="C46" s="22">
        <v>8800</v>
      </c>
      <c r="D46" s="18"/>
      <c r="E46" s="18"/>
      <c r="F46" s="20">
        <f t="shared" si="0"/>
        <v>8800</v>
      </c>
      <c r="G46" s="21"/>
    </row>
    <row r="47" spans="1:9" s="4" customFormat="1" x14ac:dyDescent="0.35">
      <c r="A47" s="16">
        <v>42</v>
      </c>
      <c r="B47" s="55" t="s">
        <v>53</v>
      </c>
      <c r="C47" s="22">
        <v>4000</v>
      </c>
      <c r="D47" s="18"/>
      <c r="E47" s="18"/>
      <c r="F47" s="20">
        <f t="shared" si="0"/>
        <v>4000</v>
      </c>
      <c r="G47" s="21"/>
    </row>
    <row r="48" spans="1:9" s="4" customFormat="1" x14ac:dyDescent="0.35">
      <c r="A48" s="25"/>
      <c r="B48" s="54" t="s">
        <v>7</v>
      </c>
      <c r="C48" s="26">
        <f>SUM(C6:C47)</f>
        <v>1321158</v>
      </c>
      <c r="D48" s="27">
        <f>SUM(D6:D47)</f>
        <v>1158886</v>
      </c>
      <c r="E48" s="27">
        <f>SUM(E6:E47)</f>
        <v>0</v>
      </c>
      <c r="F48" s="20">
        <f t="shared" si="0"/>
        <v>2480044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6">
    <mergeCell ref="A3:A5"/>
    <mergeCell ref="B3:B5"/>
    <mergeCell ref="C3:C4"/>
    <mergeCell ref="A1:F1"/>
    <mergeCell ref="A2:F2"/>
    <mergeCell ref="F3:F5"/>
  </mergeCells>
  <pageMargins left="0.78740157480314965" right="0.70866141732283472" top="0.74803149606299213" bottom="0.74803149606299213" header="0.31496062992125984" footer="0.31496062992125984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120" zoomScaleSheetLayoutView="120" workbookViewId="0">
      <pane ySplit="5" topLeftCell="A6" activePane="bottomLeft" state="frozen"/>
      <selection pane="bottomLeft" activeCell="F48" sqref="A1:F48"/>
    </sheetView>
  </sheetViews>
  <sheetFormatPr defaultRowHeight="15.5" x14ac:dyDescent="0.35"/>
  <cols>
    <col min="1" max="1" width="7.33203125" style="24" customWidth="1"/>
    <col min="2" max="2" width="15.6640625" style="24" customWidth="1"/>
    <col min="3" max="3" width="14" style="47" customWidth="1"/>
    <col min="4" max="4" width="13.08203125" style="24" customWidth="1"/>
    <col min="5" max="5" width="14" style="24" customWidth="1"/>
    <col min="6" max="6" width="19.914062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95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60</v>
      </c>
      <c r="D3" s="43" t="s">
        <v>4</v>
      </c>
      <c r="E3" s="116" t="s">
        <v>55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117"/>
      <c r="F4" s="93"/>
      <c r="G4" s="44"/>
    </row>
    <row r="5" spans="1:10" s="4" customFormat="1" x14ac:dyDescent="0.35">
      <c r="A5" s="84"/>
      <c r="B5" s="89"/>
      <c r="C5" s="46" t="s">
        <v>96</v>
      </c>
      <c r="D5" s="46" t="s">
        <v>97</v>
      </c>
      <c r="E5" s="46" t="s">
        <v>98</v>
      </c>
      <c r="F5" s="94"/>
      <c r="G5" s="44"/>
    </row>
    <row r="6" spans="1:10" s="4" customFormat="1" x14ac:dyDescent="0.35">
      <c r="A6" s="16">
        <v>1</v>
      </c>
      <c r="B6" s="56" t="s">
        <v>11</v>
      </c>
      <c r="C6" s="17">
        <v>25000</v>
      </c>
      <c r="D6" s="18"/>
      <c r="E6" s="18"/>
      <c r="F6" s="20">
        <f>SUM(C6:E6)</f>
        <v>25000</v>
      </c>
      <c r="G6" s="21"/>
    </row>
    <row r="7" spans="1:10" s="4" customFormat="1" x14ac:dyDescent="0.35">
      <c r="A7" s="16">
        <v>2</v>
      </c>
      <c r="B7" s="56" t="s">
        <v>12</v>
      </c>
      <c r="C7" s="22"/>
      <c r="D7" s="18"/>
      <c r="E7" s="18"/>
      <c r="F7" s="20">
        <f t="shared" ref="F7:F48" si="0">SUM(C7:E7)</f>
        <v>0</v>
      </c>
      <c r="G7" s="21"/>
    </row>
    <row r="8" spans="1:10" s="4" customFormat="1" x14ac:dyDescent="0.35">
      <c r="A8" s="16">
        <v>3</v>
      </c>
      <c r="B8" s="56" t="s">
        <v>13</v>
      </c>
      <c r="C8" s="22">
        <f>29800+37750</f>
        <v>67550</v>
      </c>
      <c r="D8" s="18"/>
      <c r="E8" s="18"/>
      <c r="F8" s="20">
        <f t="shared" si="0"/>
        <v>67550</v>
      </c>
      <c r="G8" s="21"/>
    </row>
    <row r="9" spans="1:10" s="4" customFormat="1" x14ac:dyDescent="0.35">
      <c r="A9" s="16">
        <v>4</v>
      </c>
      <c r="B9" s="56" t="s">
        <v>14</v>
      </c>
      <c r="C9" s="22">
        <v>137600</v>
      </c>
      <c r="D9" s="18">
        <v>2000</v>
      </c>
      <c r="E9" s="18"/>
      <c r="F9" s="20">
        <f t="shared" si="0"/>
        <v>139600</v>
      </c>
      <c r="G9" s="21"/>
    </row>
    <row r="10" spans="1:10" s="4" customFormat="1" x14ac:dyDescent="0.35">
      <c r="A10" s="16">
        <v>5</v>
      </c>
      <c r="B10" s="56" t="s">
        <v>15</v>
      </c>
      <c r="C10" s="22">
        <v>26500</v>
      </c>
      <c r="D10" s="18"/>
      <c r="E10" s="18"/>
      <c r="F10" s="20">
        <f t="shared" si="0"/>
        <v>26500</v>
      </c>
      <c r="G10" s="21"/>
    </row>
    <row r="11" spans="1:10" s="4" customFormat="1" x14ac:dyDescent="0.35">
      <c r="A11" s="16">
        <v>6</v>
      </c>
      <c r="B11" s="56" t="s">
        <v>16</v>
      </c>
      <c r="C11" s="22"/>
      <c r="D11" s="18"/>
      <c r="E11" s="18"/>
      <c r="F11" s="20">
        <f t="shared" si="0"/>
        <v>0</v>
      </c>
      <c r="G11" s="21"/>
      <c r="J11" s="32"/>
    </row>
    <row r="12" spans="1:10" s="4" customFormat="1" x14ac:dyDescent="0.35">
      <c r="A12" s="16">
        <v>7</v>
      </c>
      <c r="B12" s="56" t="s">
        <v>17</v>
      </c>
      <c r="C12" s="22">
        <v>60600</v>
      </c>
      <c r="D12" s="18">
        <v>885</v>
      </c>
      <c r="E12" s="23"/>
      <c r="F12" s="20">
        <f t="shared" si="0"/>
        <v>61485</v>
      </c>
      <c r="G12" s="21"/>
    </row>
    <row r="13" spans="1:10" s="4" customFormat="1" x14ac:dyDescent="0.35">
      <c r="A13" s="16">
        <v>8</v>
      </c>
      <c r="B13" s="56" t="s">
        <v>18</v>
      </c>
      <c r="C13" s="22">
        <v>53800</v>
      </c>
      <c r="D13" s="18"/>
      <c r="E13" s="18"/>
      <c r="F13" s="20">
        <f t="shared" si="0"/>
        <v>53800</v>
      </c>
      <c r="G13" s="21"/>
    </row>
    <row r="14" spans="1:10" x14ac:dyDescent="0.35">
      <c r="A14" s="16">
        <v>9</v>
      </c>
      <c r="B14" s="56" t="s">
        <v>19</v>
      </c>
      <c r="C14" s="22">
        <v>8700</v>
      </c>
      <c r="D14" s="18"/>
      <c r="E14" s="18"/>
      <c r="F14" s="20">
        <f t="shared" si="0"/>
        <v>8700</v>
      </c>
    </row>
    <row r="15" spans="1:10" s="4" customFormat="1" x14ac:dyDescent="0.35">
      <c r="A15" s="16">
        <v>10</v>
      </c>
      <c r="B15" s="56" t="s">
        <v>20</v>
      </c>
      <c r="C15" s="17">
        <v>43000</v>
      </c>
      <c r="D15" s="18"/>
      <c r="E15" s="18">
        <v>5425</v>
      </c>
      <c r="F15" s="20">
        <f t="shared" si="0"/>
        <v>48425</v>
      </c>
      <c r="G15" s="21"/>
    </row>
    <row r="16" spans="1:10" s="4" customFormat="1" x14ac:dyDescent="0.35">
      <c r="A16" s="16">
        <v>11</v>
      </c>
      <c r="B16" s="56" t="s">
        <v>21</v>
      </c>
      <c r="C16" s="22"/>
      <c r="D16" s="18"/>
      <c r="E16" s="18"/>
      <c r="F16" s="20">
        <f t="shared" si="0"/>
        <v>0</v>
      </c>
      <c r="G16" s="21"/>
    </row>
    <row r="17" spans="1:8" s="4" customFormat="1" x14ac:dyDescent="0.35">
      <c r="A17" s="16">
        <v>12</v>
      </c>
      <c r="B17" s="56" t="s">
        <v>22</v>
      </c>
      <c r="C17" s="22"/>
      <c r="D17" s="18"/>
      <c r="E17" s="18"/>
      <c r="F17" s="20">
        <f t="shared" si="0"/>
        <v>0</v>
      </c>
      <c r="G17" s="21"/>
    </row>
    <row r="18" spans="1:8" s="4" customFormat="1" x14ac:dyDescent="0.35">
      <c r="A18" s="16">
        <v>13</v>
      </c>
      <c r="B18" s="56" t="s">
        <v>23</v>
      </c>
      <c r="C18" s="22"/>
      <c r="D18" s="18"/>
      <c r="E18" s="18"/>
      <c r="F18" s="20">
        <f t="shared" si="0"/>
        <v>0</v>
      </c>
      <c r="G18" s="21"/>
    </row>
    <row r="19" spans="1:8" s="4" customFormat="1" x14ac:dyDescent="0.35">
      <c r="A19" s="16">
        <v>14</v>
      </c>
      <c r="B19" s="56" t="s">
        <v>24</v>
      </c>
      <c r="C19" s="22"/>
      <c r="D19" s="18"/>
      <c r="E19" s="18"/>
      <c r="F19" s="20">
        <f t="shared" si="0"/>
        <v>0</v>
      </c>
      <c r="G19" s="21"/>
    </row>
    <row r="20" spans="1:8" s="4" customFormat="1" x14ac:dyDescent="0.35">
      <c r="A20" s="16">
        <v>15</v>
      </c>
      <c r="B20" s="56" t="s">
        <v>25</v>
      </c>
      <c r="C20" s="22"/>
      <c r="D20" s="18"/>
      <c r="E20" s="18"/>
      <c r="F20" s="20">
        <f t="shared" si="0"/>
        <v>0</v>
      </c>
      <c r="G20" s="21"/>
    </row>
    <row r="21" spans="1:8" s="4" customFormat="1" x14ac:dyDescent="0.35">
      <c r="A21" s="16">
        <v>16</v>
      </c>
      <c r="B21" s="56" t="s">
        <v>26</v>
      </c>
      <c r="C21" s="22"/>
      <c r="D21" s="18"/>
      <c r="E21" s="18"/>
      <c r="F21" s="20">
        <f t="shared" si="0"/>
        <v>0</v>
      </c>
      <c r="G21" s="21"/>
    </row>
    <row r="22" spans="1:8" s="4" customFormat="1" x14ac:dyDescent="0.35">
      <c r="A22" s="16">
        <v>17</v>
      </c>
      <c r="B22" s="56" t="s">
        <v>27</v>
      </c>
      <c r="C22" s="22">
        <v>1500</v>
      </c>
      <c r="D22" s="18"/>
      <c r="E22" s="18"/>
      <c r="F22" s="20">
        <f t="shared" si="0"/>
        <v>1500</v>
      </c>
      <c r="G22" s="21"/>
    </row>
    <row r="23" spans="1:8" s="4" customFormat="1" x14ac:dyDescent="0.35">
      <c r="A23" s="16">
        <v>18</v>
      </c>
      <c r="B23" s="56" t="s">
        <v>28</v>
      </c>
      <c r="C23" s="22"/>
      <c r="D23" s="18"/>
      <c r="E23" s="18"/>
      <c r="F23" s="20">
        <f t="shared" si="0"/>
        <v>0</v>
      </c>
      <c r="G23" s="21"/>
    </row>
    <row r="24" spans="1:8" s="4" customFormat="1" x14ac:dyDescent="0.35">
      <c r="A24" s="16">
        <v>19</v>
      </c>
      <c r="B24" s="56" t="s">
        <v>29</v>
      </c>
      <c r="C24" s="22"/>
      <c r="D24" s="18"/>
      <c r="E24" s="18"/>
      <c r="F24" s="20">
        <f t="shared" si="0"/>
        <v>0</v>
      </c>
      <c r="G24" s="21"/>
    </row>
    <row r="25" spans="1:8" s="4" customFormat="1" x14ac:dyDescent="0.35">
      <c r="A25" s="16">
        <v>20</v>
      </c>
      <c r="B25" s="56" t="s">
        <v>30</v>
      </c>
      <c r="C25" s="22"/>
      <c r="D25" s="18"/>
      <c r="E25" s="18"/>
      <c r="F25" s="20">
        <f t="shared" si="0"/>
        <v>0</v>
      </c>
      <c r="G25" s="21"/>
    </row>
    <row r="26" spans="1:8" s="4" customFormat="1" x14ac:dyDescent="0.35">
      <c r="A26" s="16">
        <v>21</v>
      </c>
      <c r="B26" s="56" t="s">
        <v>31</v>
      </c>
      <c r="C26" s="22"/>
      <c r="D26" s="18"/>
      <c r="E26" s="18"/>
      <c r="F26" s="20">
        <f t="shared" si="0"/>
        <v>0</v>
      </c>
      <c r="G26" s="21"/>
    </row>
    <row r="27" spans="1:8" s="4" customFormat="1" x14ac:dyDescent="0.35">
      <c r="A27" s="16">
        <v>22</v>
      </c>
      <c r="B27" s="56" t="s">
        <v>32</v>
      </c>
      <c r="C27" s="22"/>
      <c r="D27" s="18"/>
      <c r="E27" s="18"/>
      <c r="F27" s="20">
        <f t="shared" si="0"/>
        <v>0</v>
      </c>
      <c r="G27" s="21"/>
    </row>
    <row r="28" spans="1:8" s="4" customFormat="1" x14ac:dyDescent="0.35">
      <c r="A28" s="16">
        <v>23</v>
      </c>
      <c r="B28" s="56" t="s">
        <v>33</v>
      </c>
      <c r="C28" s="22">
        <v>25000</v>
      </c>
      <c r="D28" s="18"/>
      <c r="E28" s="18"/>
      <c r="F28" s="20">
        <f t="shared" si="0"/>
        <v>25000</v>
      </c>
      <c r="G28" s="21"/>
    </row>
    <row r="29" spans="1:8" s="4" customFormat="1" x14ac:dyDescent="0.35">
      <c r="A29" s="16">
        <v>24</v>
      </c>
      <c r="B29" s="56" t="s">
        <v>34</v>
      </c>
      <c r="C29" s="22">
        <v>39100</v>
      </c>
      <c r="D29" s="18">
        <f>27000+102720</f>
        <v>129720</v>
      </c>
      <c r="E29" s="18"/>
      <c r="F29" s="20">
        <f t="shared" si="0"/>
        <v>168820</v>
      </c>
      <c r="G29" s="21"/>
    </row>
    <row r="30" spans="1:8" s="4" customFormat="1" x14ac:dyDescent="0.35">
      <c r="A30" s="16">
        <v>25</v>
      </c>
      <c r="B30" s="56" t="s">
        <v>36</v>
      </c>
      <c r="C30" s="22">
        <f>6900+85150</f>
        <v>92050</v>
      </c>
      <c r="D30" s="18">
        <v>500</v>
      </c>
      <c r="E30" s="18"/>
      <c r="F30" s="20">
        <f t="shared" si="0"/>
        <v>92550</v>
      </c>
      <c r="G30" s="21"/>
    </row>
    <row r="31" spans="1:8" s="4" customFormat="1" x14ac:dyDescent="0.35">
      <c r="A31" s="16">
        <v>26</v>
      </c>
      <c r="B31" s="56" t="s">
        <v>37</v>
      </c>
      <c r="C31" s="22">
        <v>8700</v>
      </c>
      <c r="D31" s="18"/>
      <c r="E31" s="18"/>
      <c r="F31" s="20">
        <f t="shared" si="0"/>
        <v>8700</v>
      </c>
      <c r="G31" s="21"/>
      <c r="H31" s="4" t="s">
        <v>58</v>
      </c>
    </row>
    <row r="32" spans="1:8" s="4" customFormat="1" x14ac:dyDescent="0.35">
      <c r="A32" s="16">
        <v>27</v>
      </c>
      <c r="B32" s="56" t="s">
        <v>38</v>
      </c>
      <c r="C32" s="18">
        <v>50000</v>
      </c>
      <c r="D32" s="18"/>
      <c r="E32" s="18"/>
      <c r="F32" s="20">
        <f t="shared" si="0"/>
        <v>50000</v>
      </c>
      <c r="G32" s="21"/>
    </row>
    <row r="33" spans="1:9" s="4" customFormat="1" x14ac:dyDescent="0.35">
      <c r="A33" s="16">
        <v>28</v>
      </c>
      <c r="B33" s="56" t="s">
        <v>39</v>
      </c>
      <c r="C33" s="22">
        <v>29000</v>
      </c>
      <c r="D33" s="18">
        <v>340</v>
      </c>
      <c r="E33" s="18"/>
      <c r="F33" s="20">
        <f t="shared" si="0"/>
        <v>29340</v>
      </c>
      <c r="G33" s="21"/>
    </row>
    <row r="34" spans="1:9" s="4" customFormat="1" x14ac:dyDescent="0.35">
      <c r="A34" s="16">
        <v>29</v>
      </c>
      <c r="B34" s="56" t="s">
        <v>40</v>
      </c>
      <c r="C34" s="22">
        <v>61200</v>
      </c>
      <c r="D34" s="18">
        <v>6700</v>
      </c>
      <c r="E34" s="18"/>
      <c r="F34" s="20">
        <f t="shared" si="0"/>
        <v>67900</v>
      </c>
      <c r="G34" s="21"/>
    </row>
    <row r="35" spans="1:9" s="4" customFormat="1" x14ac:dyDescent="0.35">
      <c r="A35" s="16">
        <v>30</v>
      </c>
      <c r="B35" s="56" t="s">
        <v>41</v>
      </c>
      <c r="C35" s="22">
        <v>80750</v>
      </c>
      <c r="D35" s="18"/>
      <c r="E35" s="18"/>
      <c r="F35" s="20">
        <f t="shared" si="0"/>
        <v>80750</v>
      </c>
      <c r="G35" s="21"/>
    </row>
    <row r="36" spans="1:9" s="4" customFormat="1" x14ac:dyDescent="0.35">
      <c r="A36" s="16">
        <v>31</v>
      </c>
      <c r="B36" s="56" t="s">
        <v>42</v>
      </c>
      <c r="C36" s="22">
        <v>62800</v>
      </c>
      <c r="D36" s="18">
        <v>250</v>
      </c>
      <c r="E36" s="18"/>
      <c r="F36" s="20">
        <f t="shared" si="0"/>
        <v>63050</v>
      </c>
      <c r="G36" s="21"/>
    </row>
    <row r="37" spans="1:9" s="4" customFormat="1" x14ac:dyDescent="0.35">
      <c r="A37" s="16">
        <v>32</v>
      </c>
      <c r="B37" s="56" t="s">
        <v>43</v>
      </c>
      <c r="C37" s="22">
        <v>115100</v>
      </c>
      <c r="D37" s="18">
        <v>600</v>
      </c>
      <c r="E37" s="18"/>
      <c r="F37" s="20">
        <f t="shared" si="0"/>
        <v>115700</v>
      </c>
      <c r="G37" s="21"/>
    </row>
    <row r="38" spans="1:9" s="4" customFormat="1" x14ac:dyDescent="0.35">
      <c r="A38" s="16">
        <v>33</v>
      </c>
      <c r="B38" s="56" t="s">
        <v>44</v>
      </c>
      <c r="C38" s="22">
        <v>6000</v>
      </c>
      <c r="D38" s="18"/>
      <c r="E38" s="18"/>
      <c r="F38" s="20">
        <f t="shared" si="0"/>
        <v>6000</v>
      </c>
      <c r="G38" s="21"/>
    </row>
    <row r="39" spans="1:9" s="4" customFormat="1" x14ac:dyDescent="0.35">
      <c r="A39" s="16">
        <v>34</v>
      </c>
      <c r="B39" s="56" t="s">
        <v>45</v>
      </c>
      <c r="C39" s="22">
        <v>10300</v>
      </c>
      <c r="D39" s="18"/>
      <c r="E39" s="18"/>
      <c r="F39" s="20">
        <f t="shared" si="0"/>
        <v>10300</v>
      </c>
      <c r="G39" s="21"/>
    </row>
    <row r="40" spans="1:9" s="4" customFormat="1" x14ac:dyDescent="0.35">
      <c r="A40" s="16">
        <v>35</v>
      </c>
      <c r="B40" s="56" t="s">
        <v>46</v>
      </c>
      <c r="C40" s="22">
        <v>45430</v>
      </c>
      <c r="D40" s="18">
        <v>17200</v>
      </c>
      <c r="E40" s="18"/>
      <c r="F40" s="20">
        <f t="shared" si="0"/>
        <v>62630</v>
      </c>
      <c r="G40" s="21"/>
      <c r="I40" s="4" t="s">
        <v>54</v>
      </c>
    </row>
    <row r="41" spans="1:9" s="4" customFormat="1" x14ac:dyDescent="0.35">
      <c r="A41" s="16">
        <v>36</v>
      </c>
      <c r="B41" s="56" t="s">
        <v>47</v>
      </c>
      <c r="C41" s="22">
        <f>4800+42650</f>
        <v>47450</v>
      </c>
      <c r="D41" s="18">
        <v>10500</v>
      </c>
      <c r="E41" s="18"/>
      <c r="F41" s="20">
        <f t="shared" si="0"/>
        <v>57950</v>
      </c>
      <c r="G41" s="21"/>
    </row>
    <row r="42" spans="1:9" s="4" customFormat="1" x14ac:dyDescent="0.35">
      <c r="A42" s="16">
        <v>37</v>
      </c>
      <c r="B42" s="56" t="s">
        <v>48</v>
      </c>
      <c r="C42" s="22"/>
      <c r="D42" s="18"/>
      <c r="E42" s="18"/>
      <c r="F42" s="20">
        <f t="shared" si="0"/>
        <v>0</v>
      </c>
      <c r="G42" s="21"/>
    </row>
    <row r="43" spans="1:9" s="4" customFormat="1" x14ac:dyDescent="0.35">
      <c r="A43" s="16">
        <v>38</v>
      </c>
      <c r="B43" s="56" t="s">
        <v>49</v>
      </c>
      <c r="C43" s="22">
        <v>6300</v>
      </c>
      <c r="D43" s="19"/>
      <c r="E43" s="19"/>
      <c r="F43" s="20">
        <f t="shared" si="0"/>
        <v>6300</v>
      </c>
      <c r="G43" s="21"/>
    </row>
    <row r="44" spans="1:9" s="4" customFormat="1" x14ac:dyDescent="0.35">
      <c r="A44" s="16">
        <v>39</v>
      </c>
      <c r="B44" s="56" t="s">
        <v>50</v>
      </c>
      <c r="C44" s="22"/>
      <c r="D44" s="18"/>
      <c r="E44" s="18"/>
      <c r="F44" s="20">
        <f t="shared" si="0"/>
        <v>0</v>
      </c>
      <c r="G44" s="21"/>
    </row>
    <row r="45" spans="1:9" s="4" customFormat="1" x14ac:dyDescent="0.35">
      <c r="A45" s="16">
        <v>40</v>
      </c>
      <c r="B45" s="58" t="s">
        <v>51</v>
      </c>
      <c r="C45" s="22">
        <v>7550</v>
      </c>
      <c r="D45" s="18"/>
      <c r="E45" s="18"/>
      <c r="F45" s="20">
        <f t="shared" si="0"/>
        <v>7550</v>
      </c>
      <c r="G45" s="21"/>
      <c r="I45" s="4">
        <v>343496.5</v>
      </c>
    </row>
    <row r="46" spans="1:9" s="4" customFormat="1" x14ac:dyDescent="0.35">
      <c r="A46" s="16">
        <v>41</v>
      </c>
      <c r="B46" s="58" t="s">
        <v>52</v>
      </c>
      <c r="C46" s="22">
        <v>8000</v>
      </c>
      <c r="D46" s="18"/>
      <c r="E46" s="18"/>
      <c r="F46" s="20">
        <f t="shared" si="0"/>
        <v>8000</v>
      </c>
      <c r="G46" s="21"/>
    </row>
    <row r="47" spans="1:9" s="4" customFormat="1" x14ac:dyDescent="0.35">
      <c r="A47" s="16">
        <v>42</v>
      </c>
      <c r="B47" s="58" t="s">
        <v>53</v>
      </c>
      <c r="C47" s="22"/>
      <c r="D47" s="18"/>
      <c r="E47" s="18"/>
      <c r="F47" s="20">
        <f t="shared" si="0"/>
        <v>0</v>
      </c>
      <c r="G47" s="21"/>
    </row>
    <row r="48" spans="1:9" s="4" customFormat="1" x14ac:dyDescent="0.35">
      <c r="A48" s="25"/>
      <c r="B48" s="57" t="s">
        <v>7</v>
      </c>
      <c r="C48" s="26">
        <f>SUM(C6:C47)</f>
        <v>1118980</v>
      </c>
      <c r="D48" s="27">
        <f>SUM(D6:D47)</f>
        <v>168695</v>
      </c>
      <c r="E48" s="27">
        <f>SUM(E6:E47)</f>
        <v>5425</v>
      </c>
      <c r="F48" s="20">
        <f t="shared" si="0"/>
        <v>1293100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7">
    <mergeCell ref="A3:A5"/>
    <mergeCell ref="B3:B5"/>
    <mergeCell ref="C3:C4"/>
    <mergeCell ref="A1:F1"/>
    <mergeCell ref="A2:F2"/>
    <mergeCell ref="F3:F5"/>
    <mergeCell ref="E3:E4"/>
  </mergeCells>
  <pageMargins left="0.72" right="0.7" top="0.75" bottom="0.75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9" zoomScaleSheetLayoutView="100" workbookViewId="0">
      <selection activeCell="C42" sqref="C42"/>
    </sheetView>
  </sheetViews>
  <sheetFormatPr defaultRowHeight="15.5" x14ac:dyDescent="0.35"/>
  <cols>
    <col min="1" max="1" width="7.33203125" style="24" customWidth="1"/>
    <col min="2" max="2" width="15.6640625" style="24" customWidth="1"/>
    <col min="3" max="3" width="14" style="47" customWidth="1"/>
    <col min="4" max="4" width="13.08203125" style="24" customWidth="1"/>
    <col min="5" max="5" width="14" style="24" customWidth="1"/>
    <col min="6" max="6" width="19.914062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ht="14.25" customHeight="1" x14ac:dyDescent="0.35">
      <c r="A1" s="85" t="s">
        <v>0</v>
      </c>
      <c r="B1" s="85"/>
      <c r="C1" s="85"/>
      <c r="D1" s="85"/>
      <c r="E1" s="85"/>
      <c r="F1" s="85"/>
    </row>
    <row r="2" spans="1:10" s="4" customFormat="1" ht="14.25" customHeight="1" x14ac:dyDescent="0.35">
      <c r="A2" s="86" t="s">
        <v>65</v>
      </c>
      <c r="B2" s="86"/>
      <c r="C2" s="86"/>
      <c r="D2" s="86"/>
      <c r="E2" s="86"/>
      <c r="F2" s="86"/>
    </row>
    <row r="3" spans="1:10" s="4" customFormat="1" ht="14.25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4.25" customHeight="1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ht="14.25" customHeight="1" x14ac:dyDescent="0.35">
      <c r="A5" s="84"/>
      <c r="B5" s="89"/>
      <c r="C5" s="46" t="s">
        <v>64</v>
      </c>
      <c r="D5" s="46" t="s">
        <v>63</v>
      </c>
      <c r="E5" s="46" t="s">
        <v>62</v>
      </c>
      <c r="F5" s="94"/>
      <c r="G5" s="44"/>
    </row>
    <row r="6" spans="1:10" s="4" customFormat="1" x14ac:dyDescent="0.35">
      <c r="A6" s="16">
        <v>1</v>
      </c>
      <c r="B6" s="59" t="s">
        <v>11</v>
      </c>
      <c r="C6" s="17"/>
      <c r="D6" s="18"/>
      <c r="E6" s="18"/>
      <c r="F6" s="20">
        <f t="shared" ref="F6:F48" si="0">SUM(C6:E6)</f>
        <v>0</v>
      </c>
      <c r="G6" s="21"/>
    </row>
    <row r="7" spans="1:10" s="4" customFormat="1" x14ac:dyDescent="0.35">
      <c r="A7" s="16">
        <v>2</v>
      </c>
      <c r="B7" s="59" t="s">
        <v>12</v>
      </c>
      <c r="C7" s="22">
        <v>49000</v>
      </c>
      <c r="D7" s="18"/>
      <c r="E7" s="18"/>
      <c r="F7" s="20">
        <f t="shared" si="0"/>
        <v>49000</v>
      </c>
      <c r="G7" s="21"/>
    </row>
    <row r="8" spans="1:10" s="4" customFormat="1" x14ac:dyDescent="0.35">
      <c r="A8" s="16">
        <v>3</v>
      </c>
      <c r="B8" s="59" t="s">
        <v>13</v>
      </c>
      <c r="C8" s="22">
        <v>43700</v>
      </c>
      <c r="D8" s="18"/>
      <c r="E8" s="18"/>
      <c r="F8" s="20">
        <f t="shared" si="0"/>
        <v>43700</v>
      </c>
      <c r="G8" s="21"/>
    </row>
    <row r="9" spans="1:10" s="4" customFormat="1" x14ac:dyDescent="0.35">
      <c r="A9" s="16">
        <v>4</v>
      </c>
      <c r="B9" s="59" t="s">
        <v>14</v>
      </c>
      <c r="C9" s="22">
        <v>44160</v>
      </c>
      <c r="D9" s="18"/>
      <c r="E9" s="18">
        <v>11000</v>
      </c>
      <c r="F9" s="20">
        <f t="shared" si="0"/>
        <v>55160</v>
      </c>
      <c r="G9" s="21"/>
    </row>
    <row r="10" spans="1:10" s="4" customFormat="1" x14ac:dyDescent="0.35">
      <c r="A10" s="16">
        <v>5</v>
      </c>
      <c r="B10" s="59" t="s">
        <v>15</v>
      </c>
      <c r="C10" s="22">
        <v>22300</v>
      </c>
      <c r="D10" s="18">
        <v>49430</v>
      </c>
      <c r="E10" s="18"/>
      <c r="F10" s="20">
        <f t="shared" si="0"/>
        <v>71730</v>
      </c>
      <c r="G10" s="21"/>
    </row>
    <row r="11" spans="1:10" s="4" customFormat="1" x14ac:dyDescent="0.35">
      <c r="A11" s="16">
        <v>6</v>
      </c>
      <c r="B11" s="59" t="s">
        <v>16</v>
      </c>
      <c r="C11" s="22"/>
      <c r="D11" s="18"/>
      <c r="E11" s="18"/>
      <c r="F11" s="20">
        <f t="shared" si="0"/>
        <v>0</v>
      </c>
      <c r="G11" s="21"/>
      <c r="J11" s="32"/>
    </row>
    <row r="12" spans="1:10" s="4" customFormat="1" x14ac:dyDescent="0.35">
      <c r="A12" s="16">
        <v>7</v>
      </c>
      <c r="B12" s="59" t="s">
        <v>17</v>
      </c>
      <c r="C12" s="22"/>
      <c r="D12" s="18"/>
      <c r="E12" s="23"/>
      <c r="F12" s="20">
        <f t="shared" si="0"/>
        <v>0</v>
      </c>
      <c r="G12" s="21"/>
    </row>
    <row r="13" spans="1:10" s="4" customFormat="1" x14ac:dyDescent="0.35">
      <c r="A13" s="16">
        <v>8</v>
      </c>
      <c r="B13" s="59" t="s">
        <v>18</v>
      </c>
      <c r="C13" s="22"/>
      <c r="D13" s="18"/>
      <c r="E13" s="18"/>
      <c r="F13" s="20">
        <f t="shared" si="0"/>
        <v>0</v>
      </c>
      <c r="G13" s="21"/>
    </row>
    <row r="14" spans="1:10" x14ac:dyDescent="0.35">
      <c r="A14" s="16">
        <v>9</v>
      </c>
      <c r="B14" s="59" t="s">
        <v>19</v>
      </c>
      <c r="C14" s="22">
        <v>15000</v>
      </c>
      <c r="D14" s="18"/>
      <c r="E14" s="18"/>
      <c r="F14" s="20">
        <f t="shared" si="0"/>
        <v>15000</v>
      </c>
    </row>
    <row r="15" spans="1:10" s="4" customFormat="1" x14ac:dyDescent="0.35">
      <c r="A15" s="16">
        <v>10</v>
      </c>
      <c r="B15" s="59" t="s">
        <v>20</v>
      </c>
      <c r="C15" s="17">
        <f>8000+8000</f>
        <v>16000</v>
      </c>
      <c r="D15" s="18">
        <v>17400</v>
      </c>
      <c r="E15" s="18"/>
      <c r="F15" s="20">
        <f t="shared" si="0"/>
        <v>33400</v>
      </c>
      <c r="G15" s="21"/>
    </row>
    <row r="16" spans="1:10" s="4" customFormat="1" x14ac:dyDescent="0.35">
      <c r="A16" s="16">
        <v>11</v>
      </c>
      <c r="B16" s="59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59" t="s">
        <v>22</v>
      </c>
      <c r="C17" s="22"/>
      <c r="D17" s="18">
        <v>12400</v>
      </c>
      <c r="E17" s="18"/>
      <c r="F17" s="20">
        <f t="shared" si="0"/>
        <v>12400</v>
      </c>
      <c r="G17" s="21"/>
    </row>
    <row r="18" spans="1:7" s="4" customFormat="1" x14ac:dyDescent="0.35">
      <c r="A18" s="16">
        <v>13</v>
      </c>
      <c r="B18" s="59" t="s">
        <v>23</v>
      </c>
      <c r="C18" s="22"/>
      <c r="D18" s="18"/>
      <c r="E18" s="18"/>
      <c r="F18" s="20">
        <f t="shared" si="0"/>
        <v>0</v>
      </c>
      <c r="G18" s="21"/>
    </row>
    <row r="19" spans="1:7" s="4" customFormat="1" x14ac:dyDescent="0.35">
      <c r="A19" s="16">
        <v>14</v>
      </c>
      <c r="B19" s="59" t="s">
        <v>24</v>
      </c>
      <c r="C19" s="22"/>
      <c r="D19" s="18">
        <v>1250</v>
      </c>
      <c r="E19" s="18"/>
      <c r="F19" s="20">
        <f t="shared" si="0"/>
        <v>1250</v>
      </c>
      <c r="G19" s="21"/>
    </row>
    <row r="20" spans="1:7" s="4" customFormat="1" x14ac:dyDescent="0.35">
      <c r="A20" s="16">
        <v>15</v>
      </c>
      <c r="B20" s="59" t="s">
        <v>25</v>
      </c>
      <c r="C20" s="22">
        <v>28250</v>
      </c>
      <c r="D20" s="18"/>
      <c r="E20" s="18"/>
      <c r="F20" s="20">
        <f t="shared" si="0"/>
        <v>28250</v>
      </c>
      <c r="G20" s="21"/>
    </row>
    <row r="21" spans="1:7" s="4" customFormat="1" x14ac:dyDescent="0.35">
      <c r="A21" s="16">
        <v>16</v>
      </c>
      <c r="B21" s="59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59" t="s">
        <v>27</v>
      </c>
      <c r="C22" s="22">
        <f>5800+20300</f>
        <v>26100</v>
      </c>
      <c r="D22" s="18"/>
      <c r="E22" s="18"/>
      <c r="F22" s="20">
        <f t="shared" si="0"/>
        <v>26100</v>
      </c>
      <c r="G22" s="21"/>
    </row>
    <row r="23" spans="1:7" s="4" customFormat="1" x14ac:dyDescent="0.35">
      <c r="A23" s="16">
        <v>18</v>
      </c>
      <c r="B23" s="59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x14ac:dyDescent="0.35">
      <c r="A24" s="16">
        <v>19</v>
      </c>
      <c r="B24" s="59" t="s">
        <v>29</v>
      </c>
      <c r="C24" s="22">
        <v>19000</v>
      </c>
      <c r="D24" s="18"/>
      <c r="E24" s="18"/>
      <c r="F24" s="20">
        <f t="shared" si="0"/>
        <v>19000</v>
      </c>
      <c r="G24" s="21"/>
    </row>
    <row r="25" spans="1:7" s="4" customFormat="1" x14ac:dyDescent="0.35">
      <c r="A25" s="16">
        <v>20</v>
      </c>
      <c r="B25" s="59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59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59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59" t="s">
        <v>33</v>
      </c>
      <c r="C28" s="22"/>
      <c r="D28" s="18"/>
      <c r="E28" s="18"/>
      <c r="F28" s="20">
        <f t="shared" si="0"/>
        <v>0</v>
      </c>
      <c r="G28" s="21"/>
    </row>
    <row r="29" spans="1:7" s="4" customFormat="1" x14ac:dyDescent="0.35">
      <c r="A29" s="16">
        <v>24</v>
      </c>
      <c r="B29" s="59" t="s">
        <v>34</v>
      </c>
      <c r="C29" s="22">
        <v>39400</v>
      </c>
      <c r="D29" s="18">
        <v>3750</v>
      </c>
      <c r="E29" s="18"/>
      <c r="F29" s="20">
        <f t="shared" si="0"/>
        <v>43150</v>
      </c>
      <c r="G29" s="21"/>
    </row>
    <row r="30" spans="1:7" s="4" customFormat="1" x14ac:dyDescent="0.35">
      <c r="A30" s="16">
        <v>25</v>
      </c>
      <c r="B30" s="59" t="s">
        <v>36</v>
      </c>
      <c r="C30" s="22">
        <f>33800+25000</f>
        <v>58800</v>
      </c>
      <c r="D30" s="18">
        <v>17200</v>
      </c>
      <c r="E30" s="18"/>
      <c r="F30" s="20">
        <f t="shared" si="0"/>
        <v>76000</v>
      </c>
      <c r="G30" s="21"/>
    </row>
    <row r="31" spans="1:7" s="4" customFormat="1" x14ac:dyDescent="0.35">
      <c r="A31" s="16">
        <v>26</v>
      </c>
      <c r="B31" s="59" t="s">
        <v>37</v>
      </c>
      <c r="C31" s="22">
        <f>53000+25000</f>
        <v>78000</v>
      </c>
      <c r="D31" s="18">
        <v>2000</v>
      </c>
      <c r="E31" s="18"/>
      <c r="F31" s="20">
        <f t="shared" si="0"/>
        <v>80000</v>
      </c>
      <c r="G31" s="21"/>
    </row>
    <row r="32" spans="1:7" s="4" customFormat="1" x14ac:dyDescent="0.35">
      <c r="A32" s="16">
        <v>27</v>
      </c>
      <c r="B32" s="59" t="s">
        <v>38</v>
      </c>
      <c r="C32" s="18">
        <v>34400</v>
      </c>
      <c r="D32" s="18">
        <f>11100+11200</f>
        <v>22300</v>
      </c>
      <c r="E32" s="18"/>
      <c r="F32" s="20">
        <f t="shared" si="0"/>
        <v>56700</v>
      </c>
      <c r="G32" s="21"/>
    </row>
    <row r="33" spans="1:9" s="4" customFormat="1" x14ac:dyDescent="0.35">
      <c r="A33" s="16">
        <v>28</v>
      </c>
      <c r="B33" s="59" t="s">
        <v>39</v>
      </c>
      <c r="C33" s="22">
        <v>8000</v>
      </c>
      <c r="D33" s="18"/>
      <c r="E33" s="18"/>
      <c r="F33" s="20">
        <f t="shared" si="0"/>
        <v>8000</v>
      </c>
      <c r="G33" s="21"/>
    </row>
    <row r="34" spans="1:9" s="4" customFormat="1" x14ac:dyDescent="0.35">
      <c r="A34" s="16">
        <v>29</v>
      </c>
      <c r="B34" s="59" t="s">
        <v>40</v>
      </c>
      <c r="C34" s="22">
        <v>21250</v>
      </c>
      <c r="D34" s="18">
        <v>20000</v>
      </c>
      <c r="E34" s="18"/>
      <c r="F34" s="20">
        <f t="shared" si="0"/>
        <v>41250</v>
      </c>
      <c r="G34" s="21"/>
    </row>
    <row r="35" spans="1:9" s="4" customFormat="1" x14ac:dyDescent="0.35">
      <c r="A35" s="16">
        <v>30</v>
      </c>
      <c r="B35" s="59" t="s">
        <v>41</v>
      </c>
      <c r="C35" s="22">
        <v>54800</v>
      </c>
      <c r="D35" s="18"/>
      <c r="E35" s="18"/>
      <c r="F35" s="20">
        <f t="shared" si="0"/>
        <v>54800</v>
      </c>
      <c r="G35" s="21"/>
    </row>
    <row r="36" spans="1:9" s="4" customFormat="1" x14ac:dyDescent="0.35">
      <c r="A36" s="16">
        <v>31</v>
      </c>
      <c r="B36" s="59" t="s">
        <v>42</v>
      </c>
      <c r="C36" s="22">
        <v>84471</v>
      </c>
      <c r="D36" s="18"/>
      <c r="E36" s="18"/>
      <c r="F36" s="20">
        <f t="shared" si="0"/>
        <v>84471</v>
      </c>
      <c r="G36" s="21"/>
    </row>
    <row r="37" spans="1:9" s="4" customFormat="1" x14ac:dyDescent="0.35">
      <c r="A37" s="16">
        <v>32</v>
      </c>
      <c r="B37" s="59" t="s">
        <v>43</v>
      </c>
      <c r="C37" s="22">
        <v>48600</v>
      </c>
      <c r="D37" s="18">
        <v>57920</v>
      </c>
      <c r="E37" s="18"/>
      <c r="F37" s="20">
        <f t="shared" si="0"/>
        <v>106520</v>
      </c>
      <c r="G37" s="21"/>
    </row>
    <row r="38" spans="1:9" s="4" customFormat="1" x14ac:dyDescent="0.35">
      <c r="A38" s="16">
        <v>33</v>
      </c>
      <c r="B38" s="59" t="s">
        <v>44</v>
      </c>
      <c r="C38" s="22">
        <v>8600</v>
      </c>
      <c r="D38" s="18">
        <v>50290</v>
      </c>
      <c r="E38" s="18"/>
      <c r="F38" s="20">
        <f t="shared" si="0"/>
        <v>58890</v>
      </c>
      <c r="G38" s="21"/>
    </row>
    <row r="39" spans="1:9" s="4" customFormat="1" x14ac:dyDescent="0.35">
      <c r="A39" s="16">
        <v>34</v>
      </c>
      <c r="B39" s="59" t="s">
        <v>45</v>
      </c>
      <c r="C39" s="22">
        <v>19800</v>
      </c>
      <c r="D39" s="18"/>
      <c r="E39" s="18"/>
      <c r="F39" s="20">
        <f t="shared" si="0"/>
        <v>19800</v>
      </c>
      <c r="G39" s="21"/>
    </row>
    <row r="40" spans="1:9" s="4" customFormat="1" x14ac:dyDescent="0.35">
      <c r="A40" s="16">
        <v>35</v>
      </c>
      <c r="B40" s="59" t="s">
        <v>46</v>
      </c>
      <c r="C40" s="22">
        <v>14700</v>
      </c>
      <c r="D40" s="18"/>
      <c r="E40" s="18"/>
      <c r="F40" s="20">
        <f t="shared" si="0"/>
        <v>14700</v>
      </c>
      <c r="G40" s="21"/>
      <c r="I40" s="4" t="s">
        <v>54</v>
      </c>
    </row>
    <row r="41" spans="1:9" s="4" customFormat="1" x14ac:dyDescent="0.35">
      <c r="A41" s="16">
        <v>36</v>
      </c>
      <c r="B41" s="59" t="s">
        <v>47</v>
      </c>
      <c r="C41" s="22"/>
      <c r="D41" s="18">
        <v>56990</v>
      </c>
      <c r="E41" s="18"/>
      <c r="F41" s="20">
        <f t="shared" si="0"/>
        <v>56990</v>
      </c>
      <c r="G41" s="21"/>
    </row>
    <row r="42" spans="1:9" s="4" customFormat="1" x14ac:dyDescent="0.35">
      <c r="A42" s="16">
        <v>37</v>
      </c>
      <c r="B42" s="59" t="s">
        <v>48</v>
      </c>
      <c r="C42" s="22">
        <v>22000</v>
      </c>
      <c r="D42" s="18"/>
      <c r="E42" s="18"/>
      <c r="F42" s="20">
        <f t="shared" si="0"/>
        <v>22000</v>
      </c>
      <c r="G42" s="21"/>
    </row>
    <row r="43" spans="1:9" s="4" customFormat="1" x14ac:dyDescent="0.35">
      <c r="A43" s="16">
        <v>38</v>
      </c>
      <c r="B43" s="59" t="s">
        <v>49</v>
      </c>
      <c r="C43" s="22">
        <v>5800</v>
      </c>
      <c r="D43" s="19"/>
      <c r="E43" s="19"/>
      <c r="F43" s="20">
        <f t="shared" si="0"/>
        <v>5800</v>
      </c>
      <c r="G43" s="21"/>
    </row>
    <row r="44" spans="1:9" s="4" customFormat="1" x14ac:dyDescent="0.35">
      <c r="A44" s="16">
        <v>39</v>
      </c>
      <c r="B44" s="59" t="s">
        <v>50</v>
      </c>
      <c r="C44" s="22">
        <v>22400</v>
      </c>
      <c r="D44" s="18"/>
      <c r="E44" s="18"/>
      <c r="F44" s="20">
        <f t="shared" si="0"/>
        <v>22400</v>
      </c>
      <c r="G44" s="21"/>
    </row>
    <row r="45" spans="1:9" s="4" customFormat="1" x14ac:dyDescent="0.35">
      <c r="A45" s="16">
        <v>40</v>
      </c>
      <c r="B45" s="61" t="s">
        <v>51</v>
      </c>
      <c r="C45" s="22">
        <v>12477</v>
      </c>
      <c r="D45" s="18">
        <v>3685</v>
      </c>
      <c r="E45" s="18"/>
      <c r="F45" s="20">
        <f t="shared" si="0"/>
        <v>16162</v>
      </c>
      <c r="G45" s="21"/>
    </row>
    <row r="46" spans="1:9" s="4" customFormat="1" x14ac:dyDescent="0.35">
      <c r="A46" s="16">
        <v>41</v>
      </c>
      <c r="B46" s="61" t="s">
        <v>52</v>
      </c>
      <c r="C46" s="22">
        <v>4700</v>
      </c>
      <c r="D46" s="18"/>
      <c r="E46" s="18"/>
      <c r="F46" s="20">
        <f t="shared" si="0"/>
        <v>4700</v>
      </c>
      <c r="G46" s="21"/>
    </row>
    <row r="47" spans="1:9" s="4" customFormat="1" x14ac:dyDescent="0.35">
      <c r="A47" s="16">
        <v>42</v>
      </c>
      <c r="B47" s="61" t="s">
        <v>53</v>
      </c>
      <c r="C47" s="22">
        <v>2100</v>
      </c>
      <c r="D47" s="18"/>
      <c r="E47" s="18"/>
      <c r="F47" s="20">
        <f t="shared" si="0"/>
        <v>2100</v>
      </c>
      <c r="G47" s="21"/>
    </row>
    <row r="48" spans="1:9" s="4" customFormat="1" x14ac:dyDescent="0.35">
      <c r="A48" s="25"/>
      <c r="B48" s="60" t="s">
        <v>7</v>
      </c>
      <c r="C48" s="26">
        <f>SUM(C6:C47)</f>
        <v>803808</v>
      </c>
      <c r="D48" s="27">
        <f>SUM(D6:D47)</f>
        <v>314615</v>
      </c>
      <c r="E48" s="27">
        <f>SUM(E6:E47)</f>
        <v>11000</v>
      </c>
      <c r="F48" s="20">
        <f t="shared" si="0"/>
        <v>1129423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6">
    <mergeCell ref="A3:A5"/>
    <mergeCell ref="B3:B5"/>
    <mergeCell ref="C3:C4"/>
    <mergeCell ref="A1:F1"/>
    <mergeCell ref="A2:F2"/>
    <mergeCell ref="F3:F5"/>
  </mergeCells>
  <pageMargins left="0.7" right="0.7" top="0.46" bottom="0.17" header="0.28999999999999998" footer="0.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xSplit="1" ySplit="1" topLeftCell="B2" activePane="bottomRight" state="frozen"/>
      <selection activeCell="F14" sqref="F14"/>
      <selection pane="topRight" activeCell="F14" sqref="F14"/>
      <selection pane="bottomLeft" activeCell="F14" sqref="F14"/>
      <selection pane="bottomRight" activeCell="E5" sqref="E5"/>
    </sheetView>
  </sheetViews>
  <sheetFormatPr defaultRowHeight="15.5" x14ac:dyDescent="0.35"/>
  <cols>
    <col min="1" max="1" width="7.5" style="24" customWidth="1"/>
    <col min="2" max="2" width="19.1640625" style="24" customWidth="1"/>
    <col min="3" max="3" width="14" style="47" customWidth="1"/>
    <col min="4" max="4" width="13.08203125" style="24" customWidth="1"/>
    <col min="5" max="5" width="14" style="24" customWidth="1"/>
    <col min="6" max="6" width="16.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70</v>
      </c>
      <c r="B2" s="86"/>
      <c r="C2" s="86"/>
      <c r="D2" s="86"/>
      <c r="E2" s="86"/>
      <c r="F2" s="86"/>
    </row>
    <row r="3" spans="1:10" s="4" customForma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71</v>
      </c>
      <c r="D5" s="46" t="s">
        <v>72</v>
      </c>
      <c r="E5" s="46" t="s">
        <v>73</v>
      </c>
      <c r="F5" s="94"/>
      <c r="G5" s="44"/>
    </row>
    <row r="6" spans="1:10" s="4" customFormat="1" x14ac:dyDescent="0.35">
      <c r="A6" s="16">
        <v>1</v>
      </c>
      <c r="B6" s="62" t="s">
        <v>11</v>
      </c>
      <c r="C6" s="17"/>
      <c r="D6" s="18">
        <v>3770</v>
      </c>
      <c r="E6" s="18"/>
      <c r="F6" s="20">
        <f t="shared" ref="F6:F49" si="0">SUM(C6:E6)</f>
        <v>3770</v>
      </c>
      <c r="G6" s="21"/>
    </row>
    <row r="7" spans="1:10" s="4" customFormat="1" x14ac:dyDescent="0.35">
      <c r="A7" s="16">
        <v>2</v>
      </c>
      <c r="B7" s="62" t="s">
        <v>12</v>
      </c>
      <c r="C7" s="22">
        <v>27000</v>
      </c>
      <c r="D7" s="18"/>
      <c r="E7" s="18"/>
      <c r="F7" s="20">
        <f t="shared" si="0"/>
        <v>27000</v>
      </c>
      <c r="G7" s="21"/>
    </row>
    <row r="8" spans="1:10" s="4" customFormat="1" x14ac:dyDescent="0.35">
      <c r="A8" s="16">
        <v>3</v>
      </c>
      <c r="B8" s="62" t="s">
        <v>13</v>
      </c>
      <c r="C8" s="22">
        <v>2000</v>
      </c>
      <c r="D8" s="18">
        <v>250</v>
      </c>
      <c r="E8" s="18"/>
      <c r="F8" s="20">
        <f t="shared" si="0"/>
        <v>2250</v>
      </c>
      <c r="G8" s="21"/>
    </row>
    <row r="9" spans="1:10" s="4" customFormat="1" x14ac:dyDescent="0.35">
      <c r="A9" s="16">
        <v>4</v>
      </c>
      <c r="B9" s="62" t="s">
        <v>14</v>
      </c>
      <c r="C9" s="22">
        <v>38350</v>
      </c>
      <c r="D9" s="18">
        <v>1200</v>
      </c>
      <c r="E9" s="18"/>
      <c r="F9" s="20">
        <f t="shared" si="0"/>
        <v>39550</v>
      </c>
      <c r="G9" s="21"/>
    </row>
    <row r="10" spans="1:10" s="4" customFormat="1" x14ac:dyDescent="0.35">
      <c r="A10" s="16">
        <v>5</v>
      </c>
      <c r="B10" s="62" t="s">
        <v>15</v>
      </c>
      <c r="C10" s="22">
        <v>14700</v>
      </c>
      <c r="D10" s="18"/>
      <c r="E10" s="18"/>
      <c r="F10" s="20">
        <f t="shared" si="0"/>
        <v>14700</v>
      </c>
      <c r="G10" s="21"/>
    </row>
    <row r="11" spans="1:10" s="4" customFormat="1" x14ac:dyDescent="0.35">
      <c r="A11" s="16">
        <v>6</v>
      </c>
      <c r="B11" s="62" t="s">
        <v>16</v>
      </c>
      <c r="C11" s="22">
        <v>25000</v>
      </c>
      <c r="D11" s="18"/>
      <c r="E11" s="18"/>
      <c r="F11" s="20">
        <f t="shared" si="0"/>
        <v>25000</v>
      </c>
      <c r="G11" s="21"/>
      <c r="J11" s="32"/>
    </row>
    <row r="12" spans="1:10" s="4" customFormat="1" x14ac:dyDescent="0.35">
      <c r="A12" s="16">
        <v>7</v>
      </c>
      <c r="B12" s="62" t="s">
        <v>17</v>
      </c>
      <c r="C12" s="22">
        <v>55250</v>
      </c>
      <c r="D12" s="18">
        <v>450</v>
      </c>
      <c r="E12" s="23"/>
      <c r="F12" s="20">
        <f t="shared" si="0"/>
        <v>55700</v>
      </c>
      <c r="G12" s="21"/>
    </row>
    <row r="13" spans="1:10" s="4" customFormat="1" x14ac:dyDescent="0.35">
      <c r="A13" s="16">
        <v>8</v>
      </c>
      <c r="B13" s="62" t="s">
        <v>18</v>
      </c>
      <c r="C13" s="22">
        <v>20100</v>
      </c>
      <c r="D13" s="18">
        <v>17200</v>
      </c>
      <c r="E13" s="18">
        <v>11000</v>
      </c>
      <c r="F13" s="20">
        <f t="shared" si="0"/>
        <v>48300</v>
      </c>
      <c r="G13" s="21"/>
    </row>
    <row r="14" spans="1:10" x14ac:dyDescent="0.35">
      <c r="A14" s="16">
        <v>9</v>
      </c>
      <c r="B14" s="62" t="s">
        <v>19</v>
      </c>
      <c r="C14" s="22"/>
      <c r="D14" s="18"/>
      <c r="E14" s="18"/>
      <c r="F14" s="20">
        <f t="shared" si="0"/>
        <v>0</v>
      </c>
    </row>
    <row r="15" spans="1:10" s="4" customFormat="1" x14ac:dyDescent="0.35">
      <c r="A15" s="16">
        <v>10</v>
      </c>
      <c r="B15" s="62" t="s">
        <v>20</v>
      </c>
      <c r="C15" s="17"/>
      <c r="D15" s="18"/>
      <c r="E15" s="18"/>
      <c r="F15" s="20">
        <f t="shared" si="0"/>
        <v>0</v>
      </c>
      <c r="G15" s="21"/>
    </row>
    <row r="16" spans="1:10" s="4" customFormat="1" x14ac:dyDescent="0.35">
      <c r="A16" s="16">
        <v>11</v>
      </c>
      <c r="B16" s="62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62" t="s">
        <v>22</v>
      </c>
      <c r="C17" s="22"/>
      <c r="D17" s="18"/>
      <c r="E17" s="18"/>
      <c r="F17" s="20">
        <f t="shared" si="0"/>
        <v>0</v>
      </c>
      <c r="G17" s="21"/>
    </row>
    <row r="18" spans="1:7" s="4" customFormat="1" x14ac:dyDescent="0.35">
      <c r="A18" s="16">
        <v>13</v>
      </c>
      <c r="B18" s="62" t="s">
        <v>23</v>
      </c>
      <c r="C18" s="22">
        <v>1200</v>
      </c>
      <c r="D18" s="18"/>
      <c r="E18" s="18"/>
      <c r="F18" s="20">
        <f t="shared" si="0"/>
        <v>1200</v>
      </c>
      <c r="G18" s="21"/>
    </row>
    <row r="19" spans="1:7" s="4" customFormat="1" x14ac:dyDescent="0.35">
      <c r="A19" s="16">
        <v>14</v>
      </c>
      <c r="B19" s="62" t="s">
        <v>24</v>
      </c>
      <c r="C19" s="22">
        <v>25000</v>
      </c>
      <c r="D19" s="18"/>
      <c r="E19" s="18"/>
      <c r="F19" s="20">
        <f t="shared" si="0"/>
        <v>25000</v>
      </c>
      <c r="G19" s="21"/>
    </row>
    <row r="20" spans="1:7" s="4" customFormat="1" x14ac:dyDescent="0.35">
      <c r="A20" s="16">
        <v>15</v>
      </c>
      <c r="B20" s="62" t="s">
        <v>25</v>
      </c>
      <c r="C20" s="22"/>
      <c r="D20" s="18"/>
      <c r="E20" s="18"/>
      <c r="F20" s="20">
        <f t="shared" si="0"/>
        <v>0</v>
      </c>
      <c r="G20" s="21"/>
    </row>
    <row r="21" spans="1:7" s="4" customFormat="1" x14ac:dyDescent="0.35">
      <c r="A21" s="16">
        <v>16</v>
      </c>
      <c r="B21" s="62" t="s">
        <v>26</v>
      </c>
      <c r="C21" s="22">
        <v>2500</v>
      </c>
      <c r="D21" s="18"/>
      <c r="E21" s="18"/>
      <c r="F21" s="20">
        <f t="shared" si="0"/>
        <v>2500</v>
      </c>
      <c r="G21" s="21"/>
    </row>
    <row r="22" spans="1:7" s="4" customFormat="1" x14ac:dyDescent="0.35">
      <c r="A22" s="16">
        <v>17</v>
      </c>
      <c r="B22" s="62" t="s">
        <v>27</v>
      </c>
      <c r="C22" s="22"/>
      <c r="D22" s="18">
        <v>2330</v>
      </c>
      <c r="E22" s="18"/>
      <c r="F22" s="20">
        <f t="shared" si="0"/>
        <v>2330</v>
      </c>
      <c r="G22" s="21"/>
    </row>
    <row r="23" spans="1:7" s="4" customFormat="1" x14ac:dyDescent="0.35">
      <c r="A23" s="16">
        <v>18</v>
      </c>
      <c r="B23" s="62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x14ac:dyDescent="0.35">
      <c r="A24" s="16">
        <v>19</v>
      </c>
      <c r="B24" s="62" t="s">
        <v>29</v>
      </c>
      <c r="C24" s="22"/>
      <c r="D24" s="18"/>
      <c r="E24" s="18"/>
      <c r="F24" s="20">
        <f t="shared" si="0"/>
        <v>0</v>
      </c>
      <c r="G24" s="21"/>
    </row>
    <row r="25" spans="1:7" s="4" customFormat="1" x14ac:dyDescent="0.35">
      <c r="A25" s="16">
        <v>20</v>
      </c>
      <c r="B25" s="62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62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62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62" t="s">
        <v>33</v>
      </c>
      <c r="C28" s="22">
        <v>21626</v>
      </c>
      <c r="D28" s="18"/>
      <c r="E28" s="18"/>
      <c r="F28" s="20">
        <f t="shared" si="0"/>
        <v>21626</v>
      </c>
      <c r="G28" s="21"/>
    </row>
    <row r="29" spans="1:7" s="4" customFormat="1" x14ac:dyDescent="0.35">
      <c r="A29" s="16">
        <v>24</v>
      </c>
      <c r="B29" s="62" t="s">
        <v>34</v>
      </c>
      <c r="C29" s="22"/>
      <c r="D29" s="18"/>
      <c r="E29" s="18"/>
      <c r="F29" s="20">
        <f t="shared" si="0"/>
        <v>0</v>
      </c>
      <c r="G29" s="21"/>
    </row>
    <row r="30" spans="1:7" s="4" customFormat="1" x14ac:dyDescent="0.35">
      <c r="A30" s="16">
        <v>25</v>
      </c>
      <c r="B30" s="62" t="s">
        <v>35</v>
      </c>
      <c r="C30" s="22"/>
      <c r="D30" s="18"/>
      <c r="E30" s="18"/>
      <c r="F30" s="20">
        <f t="shared" si="0"/>
        <v>0</v>
      </c>
      <c r="G30" s="21"/>
    </row>
    <row r="31" spans="1:7" s="4" customFormat="1" x14ac:dyDescent="0.35">
      <c r="A31" s="16">
        <v>26</v>
      </c>
      <c r="B31" s="62" t="s">
        <v>36</v>
      </c>
      <c r="C31" s="22"/>
      <c r="D31" s="18">
        <v>880</v>
      </c>
      <c r="E31" s="18"/>
      <c r="F31" s="20">
        <f t="shared" si="0"/>
        <v>880</v>
      </c>
      <c r="G31" s="21"/>
    </row>
    <row r="32" spans="1:7" s="4" customFormat="1" x14ac:dyDescent="0.35">
      <c r="A32" s="16">
        <v>27</v>
      </c>
      <c r="B32" s="62" t="s">
        <v>37</v>
      </c>
      <c r="C32" s="22">
        <v>27100</v>
      </c>
      <c r="D32" s="18">
        <v>17200</v>
      </c>
      <c r="E32" s="18"/>
      <c r="F32" s="20">
        <f t="shared" si="0"/>
        <v>44300</v>
      </c>
      <c r="G32" s="21"/>
    </row>
    <row r="33" spans="1:7" s="4" customFormat="1" x14ac:dyDescent="0.35">
      <c r="A33" s="16">
        <v>28</v>
      </c>
      <c r="B33" s="62" t="s">
        <v>38</v>
      </c>
      <c r="C33" s="18">
        <v>50000</v>
      </c>
      <c r="D33" s="18"/>
      <c r="E33" s="18"/>
      <c r="F33" s="20">
        <f t="shared" si="0"/>
        <v>50000</v>
      </c>
      <c r="G33" s="21"/>
    </row>
    <row r="34" spans="1:7" s="4" customFormat="1" x14ac:dyDescent="0.35">
      <c r="A34" s="16">
        <v>29</v>
      </c>
      <c r="B34" s="62" t="s">
        <v>39</v>
      </c>
      <c r="C34" s="22">
        <v>47400</v>
      </c>
      <c r="D34" s="18"/>
      <c r="E34" s="18"/>
      <c r="F34" s="20">
        <f t="shared" si="0"/>
        <v>47400</v>
      </c>
      <c r="G34" s="21"/>
    </row>
    <row r="35" spans="1:7" s="4" customFormat="1" x14ac:dyDescent="0.35">
      <c r="A35" s="16">
        <v>30</v>
      </c>
      <c r="B35" s="62" t="s">
        <v>40</v>
      </c>
      <c r="C35" s="22">
        <v>15329</v>
      </c>
      <c r="D35" s="18">
        <v>15370</v>
      </c>
      <c r="E35" s="18"/>
      <c r="F35" s="20">
        <f t="shared" si="0"/>
        <v>30699</v>
      </c>
      <c r="G35" s="21"/>
    </row>
    <row r="36" spans="1:7" s="4" customFormat="1" x14ac:dyDescent="0.35">
      <c r="A36" s="16">
        <v>31</v>
      </c>
      <c r="B36" s="62" t="s">
        <v>41</v>
      </c>
      <c r="C36" s="22">
        <v>8800</v>
      </c>
      <c r="D36" s="18"/>
      <c r="E36" s="18"/>
      <c r="F36" s="20">
        <f t="shared" si="0"/>
        <v>8800</v>
      </c>
      <c r="G36" s="21"/>
    </row>
    <row r="37" spans="1:7" s="4" customFormat="1" x14ac:dyDescent="0.35">
      <c r="A37" s="16">
        <v>32</v>
      </c>
      <c r="B37" s="62" t="s">
        <v>42</v>
      </c>
      <c r="C37" s="22">
        <v>4000</v>
      </c>
      <c r="D37" s="18"/>
      <c r="E37" s="18"/>
      <c r="F37" s="20">
        <f t="shared" si="0"/>
        <v>4000</v>
      </c>
      <c r="G37" s="21"/>
    </row>
    <row r="38" spans="1:7" s="4" customFormat="1" x14ac:dyDescent="0.35">
      <c r="A38" s="16">
        <v>33</v>
      </c>
      <c r="B38" s="62" t="s">
        <v>43</v>
      </c>
      <c r="C38" s="22">
        <f>23000+18405</f>
        <v>41405</v>
      </c>
      <c r="D38" s="18"/>
      <c r="E38" s="18"/>
      <c r="F38" s="20">
        <f t="shared" si="0"/>
        <v>41405</v>
      </c>
      <c r="G38" s="21"/>
    </row>
    <row r="39" spans="1:7" s="4" customFormat="1" x14ac:dyDescent="0.35">
      <c r="A39" s="16">
        <v>34</v>
      </c>
      <c r="B39" s="62" t="s">
        <v>44</v>
      </c>
      <c r="C39" s="22">
        <v>21695</v>
      </c>
      <c r="D39" s="18">
        <v>13500</v>
      </c>
      <c r="E39" s="18"/>
      <c r="F39" s="20">
        <f t="shared" si="0"/>
        <v>35195</v>
      </c>
      <c r="G39" s="21"/>
    </row>
    <row r="40" spans="1:7" s="4" customFormat="1" x14ac:dyDescent="0.35">
      <c r="A40" s="16">
        <v>35</v>
      </c>
      <c r="B40" s="62" t="s">
        <v>45</v>
      </c>
      <c r="C40" s="22">
        <v>21500</v>
      </c>
      <c r="D40" s="18"/>
      <c r="E40" s="18"/>
      <c r="F40" s="20">
        <f t="shared" si="0"/>
        <v>21500</v>
      </c>
      <c r="G40" s="21"/>
    </row>
    <row r="41" spans="1:7" s="4" customFormat="1" x14ac:dyDescent="0.35">
      <c r="A41" s="16">
        <v>36</v>
      </c>
      <c r="B41" s="62" t="s">
        <v>46</v>
      </c>
      <c r="C41" s="22">
        <v>40931</v>
      </c>
      <c r="D41" s="18"/>
      <c r="E41" s="18"/>
      <c r="F41" s="20">
        <f t="shared" si="0"/>
        <v>40931</v>
      </c>
      <c r="G41" s="21"/>
    </row>
    <row r="42" spans="1:7" s="4" customFormat="1" x14ac:dyDescent="0.35">
      <c r="A42" s="16">
        <v>37</v>
      </c>
      <c r="B42" s="62" t="s">
        <v>47</v>
      </c>
      <c r="C42" s="22">
        <v>10000</v>
      </c>
      <c r="D42" s="18"/>
      <c r="E42" s="18"/>
      <c r="F42" s="20">
        <f t="shared" si="0"/>
        <v>10000</v>
      </c>
      <c r="G42" s="21"/>
    </row>
    <row r="43" spans="1:7" s="4" customFormat="1" x14ac:dyDescent="0.35">
      <c r="A43" s="16">
        <v>38</v>
      </c>
      <c r="B43" s="62" t="s">
        <v>48</v>
      </c>
      <c r="C43" s="22">
        <v>7056.5</v>
      </c>
      <c r="D43" s="18"/>
      <c r="E43" s="18"/>
      <c r="F43" s="20">
        <f t="shared" si="0"/>
        <v>7056.5</v>
      </c>
      <c r="G43" s="21"/>
    </row>
    <row r="44" spans="1:7" s="4" customFormat="1" x14ac:dyDescent="0.35">
      <c r="A44" s="16">
        <v>39</v>
      </c>
      <c r="B44" s="62" t="s">
        <v>49</v>
      </c>
      <c r="C44" s="22"/>
      <c r="D44" s="19"/>
      <c r="E44" s="19"/>
      <c r="F44" s="20">
        <f t="shared" si="0"/>
        <v>0</v>
      </c>
      <c r="G44" s="21"/>
    </row>
    <row r="45" spans="1:7" s="4" customFormat="1" x14ac:dyDescent="0.35">
      <c r="A45" s="16">
        <v>40</v>
      </c>
      <c r="B45" s="62" t="s">
        <v>50</v>
      </c>
      <c r="C45" s="22">
        <v>2200</v>
      </c>
      <c r="D45" s="18">
        <v>560</v>
      </c>
      <c r="E45" s="18"/>
      <c r="F45" s="20">
        <f t="shared" si="0"/>
        <v>2760</v>
      </c>
      <c r="G45" s="21"/>
    </row>
    <row r="46" spans="1:7" s="4" customFormat="1" x14ac:dyDescent="0.35">
      <c r="A46" s="16">
        <v>41</v>
      </c>
      <c r="B46" s="64" t="s">
        <v>51</v>
      </c>
      <c r="C46" s="22">
        <v>1800</v>
      </c>
      <c r="D46" s="18"/>
      <c r="E46" s="18"/>
      <c r="F46" s="20">
        <f t="shared" si="0"/>
        <v>1800</v>
      </c>
      <c r="G46" s="21"/>
    </row>
    <row r="47" spans="1:7" s="4" customFormat="1" x14ac:dyDescent="0.35">
      <c r="A47" s="16">
        <v>42</v>
      </c>
      <c r="B47" s="64" t="s">
        <v>52</v>
      </c>
      <c r="C47" s="22"/>
      <c r="D47" s="18"/>
      <c r="E47" s="18"/>
      <c r="F47" s="20">
        <f t="shared" si="0"/>
        <v>0</v>
      </c>
      <c r="G47" s="21"/>
    </row>
    <row r="48" spans="1:7" s="4" customFormat="1" x14ac:dyDescent="0.35">
      <c r="A48" s="16">
        <v>43</v>
      </c>
      <c r="B48" s="64" t="s">
        <v>53</v>
      </c>
      <c r="C48" s="22">
        <v>2216</v>
      </c>
      <c r="D48" s="18"/>
      <c r="E48" s="18"/>
      <c r="F48" s="20">
        <f t="shared" si="0"/>
        <v>2216</v>
      </c>
      <c r="G48" s="21"/>
    </row>
    <row r="49" spans="1:9" s="4" customFormat="1" x14ac:dyDescent="0.35">
      <c r="A49" s="25"/>
      <c r="B49" s="63" t="s">
        <v>7</v>
      </c>
      <c r="C49" s="26">
        <f>SUM(C6:C48)</f>
        <v>534158.5</v>
      </c>
      <c r="D49" s="27">
        <f>SUM(D6:D48)</f>
        <v>72710</v>
      </c>
      <c r="E49" s="27">
        <f>SUM(E6:E48)</f>
        <v>11000</v>
      </c>
      <c r="F49" s="20">
        <f t="shared" si="0"/>
        <v>617868.5</v>
      </c>
      <c r="G49" s="29"/>
      <c r="H49" s="33"/>
    </row>
    <row r="51" spans="1:9" x14ac:dyDescent="0.35">
      <c r="E51" s="48"/>
      <c r="I51" s="24" t="s">
        <v>57</v>
      </c>
    </row>
    <row r="52" spans="1:9" x14ac:dyDescent="0.35">
      <c r="C52" s="49"/>
      <c r="D52" s="49"/>
      <c r="F52" s="48"/>
    </row>
  </sheetData>
  <mergeCells count="6">
    <mergeCell ref="A3:A5"/>
    <mergeCell ref="B3:B5"/>
    <mergeCell ref="C3:C4"/>
    <mergeCell ref="A1:F1"/>
    <mergeCell ref="A2:F2"/>
    <mergeCell ref="F3:F5"/>
  </mergeCells>
  <pageMargins left="0.67" right="0.48" top="0.37" bottom="0.24" header="0.31496062992125984" footer="0.17"/>
  <pageSetup paperSize="9" scale="9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ySplit="5" topLeftCell="A6" activePane="bottomLeft" state="frozen"/>
      <selection pane="bottomLeft" activeCell="D40" sqref="D40"/>
    </sheetView>
  </sheetViews>
  <sheetFormatPr defaultRowHeight="15.5" x14ac:dyDescent="0.35"/>
  <cols>
    <col min="1" max="1" width="7.5" style="24" customWidth="1"/>
    <col min="2" max="2" width="19.1640625" style="24" customWidth="1"/>
    <col min="3" max="3" width="14" style="47" customWidth="1"/>
    <col min="4" max="4" width="13.08203125" style="24" customWidth="1"/>
    <col min="5" max="5" width="14" style="24" customWidth="1"/>
    <col min="6" max="6" width="16.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74</v>
      </c>
      <c r="B2" s="86"/>
      <c r="C2" s="86"/>
      <c r="D2" s="86"/>
      <c r="E2" s="86"/>
      <c r="F2" s="86"/>
    </row>
    <row r="3" spans="1:10" s="4" customFormat="1" ht="13.5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77</v>
      </c>
      <c r="D5" s="46" t="s">
        <v>76</v>
      </c>
      <c r="E5" s="46" t="s">
        <v>75</v>
      </c>
      <c r="F5" s="94"/>
      <c r="G5" s="44"/>
    </row>
    <row r="6" spans="1:10" s="4" customFormat="1" x14ac:dyDescent="0.35">
      <c r="A6" s="16">
        <v>1</v>
      </c>
      <c r="B6" s="62" t="s">
        <v>11</v>
      </c>
      <c r="C6" s="17"/>
      <c r="D6" s="18">
        <v>1240</v>
      </c>
      <c r="E6" s="18"/>
      <c r="F6" s="20">
        <f t="shared" ref="F6:F49" si="0">SUM(C6:E6)</f>
        <v>1240</v>
      </c>
      <c r="G6" s="21"/>
    </row>
    <row r="7" spans="1:10" s="4" customFormat="1" x14ac:dyDescent="0.35">
      <c r="A7" s="16">
        <v>2</v>
      </c>
      <c r="B7" s="62" t="s">
        <v>12</v>
      </c>
      <c r="C7" s="22">
        <v>10000</v>
      </c>
      <c r="D7" s="18"/>
      <c r="E7" s="18"/>
      <c r="F7" s="20">
        <f t="shared" si="0"/>
        <v>10000</v>
      </c>
      <c r="G7" s="21"/>
    </row>
    <row r="8" spans="1:10" s="4" customFormat="1" x14ac:dyDescent="0.35">
      <c r="A8" s="16">
        <v>3</v>
      </c>
      <c r="B8" s="62" t="s">
        <v>13</v>
      </c>
      <c r="C8" s="22"/>
      <c r="D8" s="18"/>
      <c r="E8" s="18"/>
      <c r="F8" s="20">
        <f t="shared" si="0"/>
        <v>0</v>
      </c>
      <c r="G8" s="21"/>
    </row>
    <row r="9" spans="1:10" s="4" customFormat="1" x14ac:dyDescent="0.35">
      <c r="A9" s="16">
        <v>4</v>
      </c>
      <c r="B9" s="62" t="s">
        <v>14</v>
      </c>
      <c r="C9" s="22">
        <v>58500</v>
      </c>
      <c r="D9" s="18">
        <v>780</v>
      </c>
      <c r="E9" s="18"/>
      <c r="F9" s="20">
        <f t="shared" si="0"/>
        <v>59280</v>
      </c>
      <c r="G9" s="21"/>
    </row>
    <row r="10" spans="1:10" s="4" customFormat="1" x14ac:dyDescent="0.35">
      <c r="A10" s="16">
        <v>5</v>
      </c>
      <c r="B10" s="62" t="s">
        <v>15</v>
      </c>
      <c r="C10" s="22">
        <v>30000</v>
      </c>
      <c r="D10" s="18">
        <v>231</v>
      </c>
      <c r="E10" s="18"/>
      <c r="F10" s="20">
        <f t="shared" si="0"/>
        <v>30231</v>
      </c>
      <c r="G10" s="21"/>
    </row>
    <row r="11" spans="1:10" s="4" customFormat="1" x14ac:dyDescent="0.35">
      <c r="A11" s="16">
        <v>6</v>
      </c>
      <c r="B11" s="62" t="s">
        <v>16</v>
      </c>
      <c r="C11" s="22">
        <f>2000+10000</f>
        <v>12000</v>
      </c>
      <c r="D11" s="18"/>
      <c r="E11" s="18"/>
      <c r="F11" s="20">
        <f t="shared" si="0"/>
        <v>12000</v>
      </c>
      <c r="G11" s="21"/>
      <c r="J11" s="32"/>
    </row>
    <row r="12" spans="1:10" s="4" customFormat="1" x14ac:dyDescent="0.35">
      <c r="A12" s="16">
        <v>7</v>
      </c>
      <c r="B12" s="62" t="s">
        <v>17</v>
      </c>
      <c r="C12" s="22">
        <v>26300</v>
      </c>
      <c r="D12" s="18">
        <v>330</v>
      </c>
      <c r="E12" s="23"/>
      <c r="F12" s="20">
        <f t="shared" si="0"/>
        <v>26630</v>
      </c>
      <c r="G12" s="21"/>
    </row>
    <row r="13" spans="1:10" s="4" customFormat="1" x14ac:dyDescent="0.35">
      <c r="A13" s="16">
        <v>8</v>
      </c>
      <c r="B13" s="62" t="s">
        <v>18</v>
      </c>
      <c r="C13" s="22">
        <v>13900</v>
      </c>
      <c r="D13" s="18"/>
      <c r="E13" s="18"/>
      <c r="F13" s="20">
        <f t="shared" si="0"/>
        <v>13900</v>
      </c>
      <c r="G13" s="21"/>
    </row>
    <row r="14" spans="1:10" x14ac:dyDescent="0.35">
      <c r="A14" s="16">
        <v>9</v>
      </c>
      <c r="B14" s="62" t="s">
        <v>19</v>
      </c>
      <c r="C14" s="22">
        <v>10000</v>
      </c>
      <c r="D14" s="18">
        <v>17200</v>
      </c>
      <c r="E14" s="18"/>
      <c r="F14" s="20">
        <f t="shared" si="0"/>
        <v>27200</v>
      </c>
    </row>
    <row r="15" spans="1:10" s="4" customFormat="1" x14ac:dyDescent="0.35">
      <c r="A15" s="16">
        <v>10</v>
      </c>
      <c r="B15" s="62" t="s">
        <v>20</v>
      </c>
      <c r="C15" s="17">
        <f>1100+7000</f>
        <v>8100</v>
      </c>
      <c r="D15" s="18"/>
      <c r="E15" s="18"/>
      <c r="F15" s="20">
        <f t="shared" si="0"/>
        <v>8100</v>
      </c>
      <c r="G15" s="21"/>
    </row>
    <row r="16" spans="1:10" s="4" customFormat="1" x14ac:dyDescent="0.35">
      <c r="A16" s="16">
        <v>11</v>
      </c>
      <c r="B16" s="62" t="s">
        <v>21</v>
      </c>
      <c r="C16" s="22">
        <v>13800</v>
      </c>
      <c r="D16" s="18"/>
      <c r="E16" s="18"/>
      <c r="F16" s="20">
        <f t="shared" si="0"/>
        <v>13800</v>
      </c>
      <c r="G16" s="21"/>
    </row>
    <row r="17" spans="1:7" s="4" customFormat="1" x14ac:dyDescent="0.35">
      <c r="A17" s="16">
        <v>12</v>
      </c>
      <c r="B17" s="62" t="s">
        <v>22</v>
      </c>
      <c r="C17" s="22">
        <v>4900</v>
      </c>
      <c r="D17" s="18"/>
      <c r="E17" s="18"/>
      <c r="F17" s="20">
        <f t="shared" si="0"/>
        <v>4900</v>
      </c>
      <c r="G17" s="21"/>
    </row>
    <row r="18" spans="1:7" s="4" customFormat="1" x14ac:dyDescent="0.35">
      <c r="A18" s="16">
        <v>13</v>
      </c>
      <c r="B18" s="62" t="s">
        <v>23</v>
      </c>
      <c r="C18" s="22">
        <v>18528.25</v>
      </c>
      <c r="D18" s="18"/>
      <c r="E18" s="18"/>
      <c r="F18" s="20">
        <f t="shared" si="0"/>
        <v>18528.25</v>
      </c>
      <c r="G18" s="21"/>
    </row>
    <row r="19" spans="1:7" s="4" customFormat="1" x14ac:dyDescent="0.35">
      <c r="A19" s="16">
        <v>14</v>
      </c>
      <c r="B19" s="62" t="s">
        <v>24</v>
      </c>
      <c r="C19" s="22">
        <v>2550</v>
      </c>
      <c r="D19" s="18">
        <v>250</v>
      </c>
      <c r="E19" s="18"/>
      <c r="F19" s="20">
        <f t="shared" si="0"/>
        <v>2800</v>
      </c>
      <c r="G19" s="21"/>
    </row>
    <row r="20" spans="1:7" s="4" customFormat="1" x14ac:dyDescent="0.35">
      <c r="A20" s="16">
        <v>15</v>
      </c>
      <c r="B20" s="62" t="s">
        <v>25</v>
      </c>
      <c r="C20" s="22">
        <v>4500</v>
      </c>
      <c r="D20" s="18">
        <v>8000</v>
      </c>
      <c r="E20" s="18"/>
      <c r="F20" s="20">
        <f t="shared" si="0"/>
        <v>12500</v>
      </c>
      <c r="G20" s="21"/>
    </row>
    <row r="21" spans="1:7" s="4" customFormat="1" x14ac:dyDescent="0.35">
      <c r="A21" s="16">
        <v>16</v>
      </c>
      <c r="B21" s="62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62" t="s">
        <v>27</v>
      </c>
      <c r="C22" s="22">
        <v>1000</v>
      </c>
      <c r="D22" s="18"/>
      <c r="E22" s="18"/>
      <c r="F22" s="20">
        <f t="shared" si="0"/>
        <v>1000</v>
      </c>
      <c r="G22" s="21"/>
    </row>
    <row r="23" spans="1:7" s="4" customFormat="1" x14ac:dyDescent="0.35">
      <c r="A23" s="16">
        <v>18</v>
      </c>
      <c r="B23" s="62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x14ac:dyDescent="0.35">
      <c r="A24" s="16">
        <v>19</v>
      </c>
      <c r="B24" s="62" t="s">
        <v>29</v>
      </c>
      <c r="C24" s="22">
        <v>26800</v>
      </c>
      <c r="D24" s="18">
        <v>2120</v>
      </c>
      <c r="E24" s="18"/>
      <c r="F24" s="20">
        <f t="shared" si="0"/>
        <v>28920</v>
      </c>
      <c r="G24" s="21"/>
    </row>
    <row r="25" spans="1:7" s="4" customFormat="1" x14ac:dyDescent="0.35">
      <c r="A25" s="16">
        <v>20</v>
      </c>
      <c r="B25" s="62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62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62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62" t="s">
        <v>33</v>
      </c>
      <c r="C28" s="22">
        <v>18500</v>
      </c>
      <c r="D28" s="18"/>
      <c r="E28" s="18"/>
      <c r="F28" s="20">
        <f t="shared" si="0"/>
        <v>18500</v>
      </c>
      <c r="G28" s="21"/>
    </row>
    <row r="29" spans="1:7" s="4" customFormat="1" x14ac:dyDescent="0.35">
      <c r="A29" s="16">
        <v>24</v>
      </c>
      <c r="B29" s="62" t="s">
        <v>34</v>
      </c>
      <c r="C29" s="22">
        <v>25400</v>
      </c>
      <c r="D29" s="18"/>
      <c r="E29" s="18"/>
      <c r="F29" s="20">
        <f t="shared" si="0"/>
        <v>25400</v>
      </c>
      <c r="G29" s="21"/>
    </row>
    <row r="30" spans="1:7" s="4" customFormat="1" x14ac:dyDescent="0.35">
      <c r="A30" s="16">
        <v>25</v>
      </c>
      <c r="B30" s="62" t="s">
        <v>35</v>
      </c>
      <c r="C30" s="22"/>
      <c r="D30" s="18"/>
      <c r="E30" s="18"/>
      <c r="F30" s="20">
        <f t="shared" si="0"/>
        <v>0</v>
      </c>
      <c r="G30" s="21"/>
    </row>
    <row r="31" spans="1:7" s="4" customFormat="1" x14ac:dyDescent="0.35">
      <c r="A31" s="16">
        <v>26</v>
      </c>
      <c r="B31" s="62" t="s">
        <v>36</v>
      </c>
      <c r="C31" s="22">
        <v>56192</v>
      </c>
      <c r="D31" s="18"/>
      <c r="E31" s="18"/>
      <c r="F31" s="20">
        <f t="shared" si="0"/>
        <v>56192</v>
      </c>
      <c r="G31" s="21"/>
    </row>
    <row r="32" spans="1:7" s="4" customFormat="1" x14ac:dyDescent="0.35">
      <c r="A32" s="16">
        <v>27</v>
      </c>
      <c r="B32" s="62" t="s">
        <v>37</v>
      </c>
      <c r="C32" s="22">
        <v>22000</v>
      </c>
      <c r="D32" s="18"/>
      <c r="E32" s="18"/>
      <c r="F32" s="20">
        <f t="shared" si="0"/>
        <v>22000</v>
      </c>
      <c r="G32" s="21"/>
    </row>
    <row r="33" spans="1:7" s="4" customFormat="1" x14ac:dyDescent="0.35">
      <c r="A33" s="16">
        <v>28</v>
      </c>
      <c r="B33" s="62" t="s">
        <v>38</v>
      </c>
      <c r="C33" s="18">
        <v>88650</v>
      </c>
      <c r="D33" s="18"/>
      <c r="E33" s="18"/>
      <c r="F33" s="20">
        <f t="shared" si="0"/>
        <v>88650</v>
      </c>
      <c r="G33" s="21"/>
    </row>
    <row r="34" spans="1:7" s="4" customFormat="1" x14ac:dyDescent="0.35">
      <c r="A34" s="16">
        <v>29</v>
      </c>
      <c r="B34" s="62" t="s">
        <v>39</v>
      </c>
      <c r="C34" s="22">
        <v>17500</v>
      </c>
      <c r="D34" s="18">
        <v>10275.5</v>
      </c>
      <c r="E34" s="18"/>
      <c r="F34" s="20">
        <f t="shared" si="0"/>
        <v>27775.5</v>
      </c>
      <c r="G34" s="21"/>
    </row>
    <row r="35" spans="1:7" s="4" customFormat="1" x14ac:dyDescent="0.35">
      <c r="A35" s="16">
        <v>30</v>
      </c>
      <c r="B35" s="62" t="s">
        <v>40</v>
      </c>
      <c r="C35" s="22">
        <v>2800</v>
      </c>
      <c r="D35" s="18">
        <v>20000</v>
      </c>
      <c r="E35" s="18"/>
      <c r="F35" s="20">
        <f t="shared" si="0"/>
        <v>22800</v>
      </c>
      <c r="G35" s="21"/>
    </row>
    <row r="36" spans="1:7" s="4" customFormat="1" x14ac:dyDescent="0.35">
      <c r="A36" s="16">
        <v>31</v>
      </c>
      <c r="B36" s="62" t="s">
        <v>41</v>
      </c>
      <c r="C36" s="22">
        <v>39000</v>
      </c>
      <c r="D36" s="18"/>
      <c r="E36" s="18"/>
      <c r="F36" s="20">
        <f t="shared" si="0"/>
        <v>39000</v>
      </c>
      <c r="G36" s="21"/>
    </row>
    <row r="37" spans="1:7" s="4" customFormat="1" x14ac:dyDescent="0.35">
      <c r="A37" s="16">
        <v>32</v>
      </c>
      <c r="B37" s="62" t="s">
        <v>42</v>
      </c>
      <c r="C37" s="22">
        <v>24529</v>
      </c>
      <c r="D37" s="18"/>
      <c r="E37" s="18"/>
      <c r="F37" s="20">
        <f t="shared" si="0"/>
        <v>24529</v>
      </c>
      <c r="G37" s="21"/>
    </row>
    <row r="38" spans="1:7" s="4" customFormat="1" x14ac:dyDescent="0.35">
      <c r="A38" s="16">
        <v>33</v>
      </c>
      <c r="B38" s="62" t="s">
        <v>43</v>
      </c>
      <c r="C38" s="22"/>
      <c r="D38" s="18"/>
      <c r="E38" s="18"/>
      <c r="F38" s="20">
        <f t="shared" si="0"/>
        <v>0</v>
      </c>
      <c r="G38" s="21"/>
    </row>
    <row r="39" spans="1:7" s="4" customFormat="1" x14ac:dyDescent="0.35">
      <c r="A39" s="16">
        <v>34</v>
      </c>
      <c r="B39" s="62" t="s">
        <v>44</v>
      </c>
      <c r="C39" s="22">
        <v>1000</v>
      </c>
      <c r="D39" s="18">
        <v>8000</v>
      </c>
      <c r="E39" s="18"/>
      <c r="F39" s="20">
        <f t="shared" si="0"/>
        <v>9000</v>
      </c>
      <c r="G39" s="21"/>
    </row>
    <row r="40" spans="1:7" s="4" customFormat="1" x14ac:dyDescent="0.35">
      <c r="A40" s="16">
        <v>35</v>
      </c>
      <c r="B40" s="62" t="s">
        <v>45</v>
      </c>
      <c r="C40" s="22">
        <v>5000</v>
      </c>
      <c r="D40" s="18"/>
      <c r="E40" s="18"/>
      <c r="F40" s="20">
        <f t="shared" si="0"/>
        <v>5000</v>
      </c>
      <c r="G40" s="21"/>
    </row>
    <row r="41" spans="1:7" s="4" customFormat="1" x14ac:dyDescent="0.35">
      <c r="A41" s="16">
        <v>36</v>
      </c>
      <c r="B41" s="62" t="s">
        <v>46</v>
      </c>
      <c r="C41" s="22">
        <v>31094</v>
      </c>
      <c r="D41" s="18">
        <v>1300</v>
      </c>
      <c r="E41" s="18"/>
      <c r="F41" s="20">
        <f t="shared" si="0"/>
        <v>32394</v>
      </c>
      <c r="G41" s="21"/>
    </row>
    <row r="42" spans="1:7" s="4" customFormat="1" x14ac:dyDescent="0.35">
      <c r="A42" s="16">
        <v>37</v>
      </c>
      <c r="B42" s="62" t="s">
        <v>47</v>
      </c>
      <c r="C42" s="22">
        <f>43460+20800</f>
        <v>64260</v>
      </c>
      <c r="D42" s="18"/>
      <c r="E42" s="18"/>
      <c r="F42" s="20">
        <f t="shared" si="0"/>
        <v>64260</v>
      </c>
      <c r="G42" s="21"/>
    </row>
    <row r="43" spans="1:7" s="4" customFormat="1" x14ac:dyDescent="0.35">
      <c r="A43" s="16">
        <v>38</v>
      </c>
      <c r="B43" s="62" t="s">
        <v>48</v>
      </c>
      <c r="C43" s="22">
        <v>6800</v>
      </c>
      <c r="D43" s="18"/>
      <c r="E43" s="18"/>
      <c r="F43" s="20">
        <f t="shared" si="0"/>
        <v>6800</v>
      </c>
      <c r="G43" s="21"/>
    </row>
    <row r="44" spans="1:7" s="4" customFormat="1" x14ac:dyDescent="0.35">
      <c r="A44" s="16">
        <v>39</v>
      </c>
      <c r="B44" s="62" t="s">
        <v>49</v>
      </c>
      <c r="C44" s="22">
        <v>7000</v>
      </c>
      <c r="D44" s="19"/>
      <c r="E44" s="19"/>
      <c r="F44" s="20">
        <f t="shared" si="0"/>
        <v>7000</v>
      </c>
      <c r="G44" s="21"/>
    </row>
    <row r="45" spans="1:7" s="4" customFormat="1" x14ac:dyDescent="0.35">
      <c r="A45" s="16">
        <v>40</v>
      </c>
      <c r="B45" s="62" t="s">
        <v>50</v>
      </c>
      <c r="C45" s="22">
        <v>18400</v>
      </c>
      <c r="D45" s="18"/>
      <c r="E45" s="18"/>
      <c r="F45" s="20">
        <f t="shared" si="0"/>
        <v>18400</v>
      </c>
      <c r="G45" s="21"/>
    </row>
    <row r="46" spans="1:7" s="4" customFormat="1" x14ac:dyDescent="0.35">
      <c r="A46" s="16">
        <v>41</v>
      </c>
      <c r="B46" s="64" t="s">
        <v>51</v>
      </c>
      <c r="C46" s="22">
        <v>18671</v>
      </c>
      <c r="D46" s="18"/>
      <c r="E46" s="18"/>
      <c r="F46" s="20">
        <f t="shared" si="0"/>
        <v>18671</v>
      </c>
      <c r="G46" s="21"/>
    </row>
    <row r="47" spans="1:7" s="4" customFormat="1" x14ac:dyDescent="0.35">
      <c r="A47" s="16">
        <v>42</v>
      </c>
      <c r="B47" s="64" t="s">
        <v>52</v>
      </c>
      <c r="C47" s="22">
        <v>1900</v>
      </c>
      <c r="D47" s="18"/>
      <c r="E47" s="18"/>
      <c r="F47" s="20">
        <f t="shared" si="0"/>
        <v>1900</v>
      </c>
      <c r="G47" s="21"/>
    </row>
    <row r="48" spans="1:7" s="4" customFormat="1" x14ac:dyDescent="0.35">
      <c r="A48" s="16">
        <v>43</v>
      </c>
      <c r="B48" s="64" t="s">
        <v>53</v>
      </c>
      <c r="C48" s="22"/>
      <c r="D48" s="18"/>
      <c r="E48" s="18"/>
      <c r="F48" s="20">
        <f t="shared" si="0"/>
        <v>0</v>
      </c>
      <c r="G48" s="21"/>
    </row>
    <row r="49" spans="1:9" s="4" customFormat="1" x14ac:dyDescent="0.35">
      <c r="A49" s="25"/>
      <c r="B49" s="63" t="s">
        <v>7</v>
      </c>
      <c r="C49" s="26">
        <f>SUM(C6:C48)</f>
        <v>689574.25</v>
      </c>
      <c r="D49" s="27">
        <f>SUM(D6:D48)</f>
        <v>69726.5</v>
      </c>
      <c r="E49" s="27">
        <f>SUM(E6:E48)</f>
        <v>0</v>
      </c>
      <c r="F49" s="20">
        <f t="shared" si="0"/>
        <v>759300.75</v>
      </c>
      <c r="G49" s="29"/>
      <c r="H49" s="33"/>
    </row>
    <row r="51" spans="1:9" ht="15.5" hidden="1" customHeight="1" x14ac:dyDescent="0.35">
      <c r="E51" s="48"/>
      <c r="I51" s="24" t="s">
        <v>57</v>
      </c>
    </row>
    <row r="52" spans="1:9" x14ac:dyDescent="0.35">
      <c r="C52" s="49"/>
      <c r="D52" s="49"/>
      <c r="F52" s="48"/>
    </row>
  </sheetData>
  <mergeCells count="6">
    <mergeCell ref="A3:A5"/>
    <mergeCell ref="B3:B5"/>
    <mergeCell ref="C3:C4"/>
    <mergeCell ref="A1:F1"/>
    <mergeCell ref="A2:F2"/>
    <mergeCell ref="F3:F5"/>
  </mergeCells>
  <pageMargins left="0.7" right="0.7" top="0.75" bottom="0.75" header="0.3" footer="0.3"/>
  <pageSetup paperSize="9" scale="9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C35" sqref="C35"/>
    </sheetView>
  </sheetViews>
  <sheetFormatPr defaultRowHeight="17" x14ac:dyDescent="0.4"/>
  <cols>
    <col min="1" max="1" width="4.9140625" style="1" customWidth="1"/>
    <col min="2" max="2" width="21.9140625" style="1" customWidth="1"/>
    <col min="3" max="3" width="12.5" style="2" customWidth="1"/>
    <col min="4" max="4" width="12.4140625" style="1" customWidth="1"/>
    <col min="5" max="5" width="11.9140625" style="1" customWidth="1"/>
    <col min="6" max="6" width="7.83203125" style="3" hidden="1" customWidth="1"/>
    <col min="7" max="7" width="7.58203125" style="1" hidden="1" customWidth="1"/>
    <col min="8" max="8" width="13.4140625" style="1" customWidth="1"/>
    <col min="9" max="9" width="10" style="1" customWidth="1"/>
    <col min="10" max="10" width="11" style="1" customWidth="1"/>
    <col min="11" max="252" width="9" style="1"/>
    <col min="253" max="253" width="3.58203125" style="1" customWidth="1"/>
    <col min="254" max="254" width="11.6640625" style="1" bestFit="1" customWidth="1"/>
    <col min="255" max="255" width="3.58203125" style="1" customWidth="1"/>
    <col min="256" max="256" width="9.83203125" style="1" customWidth="1"/>
    <col min="257" max="258" width="9.08203125" style="1" customWidth="1"/>
    <col min="259" max="259" width="8.83203125" style="1" customWidth="1"/>
    <col min="260" max="260" width="8" style="1" customWidth="1"/>
    <col min="261" max="261" width="7.58203125" style="1" customWidth="1"/>
    <col min="262" max="263" width="0" style="1" hidden="1" customWidth="1"/>
    <col min="264" max="264" width="10.33203125" style="1" customWidth="1"/>
    <col min="265" max="265" width="10" style="1" customWidth="1"/>
    <col min="266" max="266" width="11" style="1" customWidth="1"/>
    <col min="267" max="508" width="9" style="1"/>
    <col min="509" max="509" width="3.58203125" style="1" customWidth="1"/>
    <col min="510" max="510" width="11.6640625" style="1" bestFit="1" customWidth="1"/>
    <col min="511" max="511" width="3.58203125" style="1" customWidth="1"/>
    <col min="512" max="512" width="9.83203125" style="1" customWidth="1"/>
    <col min="513" max="514" width="9.08203125" style="1" customWidth="1"/>
    <col min="515" max="515" width="8.83203125" style="1" customWidth="1"/>
    <col min="516" max="516" width="8" style="1" customWidth="1"/>
    <col min="517" max="517" width="7.58203125" style="1" customWidth="1"/>
    <col min="518" max="519" width="0" style="1" hidden="1" customWidth="1"/>
    <col min="520" max="520" width="10.33203125" style="1" customWidth="1"/>
    <col min="521" max="521" width="10" style="1" customWidth="1"/>
    <col min="522" max="522" width="11" style="1" customWidth="1"/>
    <col min="523" max="764" width="9" style="1"/>
    <col min="765" max="765" width="3.58203125" style="1" customWidth="1"/>
    <col min="766" max="766" width="11.6640625" style="1" bestFit="1" customWidth="1"/>
    <col min="767" max="767" width="3.58203125" style="1" customWidth="1"/>
    <col min="768" max="768" width="9.83203125" style="1" customWidth="1"/>
    <col min="769" max="770" width="9.08203125" style="1" customWidth="1"/>
    <col min="771" max="771" width="8.83203125" style="1" customWidth="1"/>
    <col min="772" max="772" width="8" style="1" customWidth="1"/>
    <col min="773" max="773" width="7.58203125" style="1" customWidth="1"/>
    <col min="774" max="775" width="0" style="1" hidden="1" customWidth="1"/>
    <col min="776" max="776" width="10.33203125" style="1" customWidth="1"/>
    <col min="777" max="777" width="10" style="1" customWidth="1"/>
    <col min="778" max="778" width="11" style="1" customWidth="1"/>
    <col min="779" max="1020" width="9" style="1"/>
    <col min="1021" max="1021" width="3.58203125" style="1" customWidth="1"/>
    <col min="1022" max="1022" width="11.6640625" style="1" bestFit="1" customWidth="1"/>
    <col min="1023" max="1023" width="3.58203125" style="1" customWidth="1"/>
    <col min="1024" max="1024" width="9.83203125" style="1" customWidth="1"/>
    <col min="1025" max="1026" width="9.08203125" style="1" customWidth="1"/>
    <col min="1027" max="1027" width="8.83203125" style="1" customWidth="1"/>
    <col min="1028" max="1028" width="8" style="1" customWidth="1"/>
    <col min="1029" max="1029" width="7.58203125" style="1" customWidth="1"/>
    <col min="1030" max="1031" width="0" style="1" hidden="1" customWidth="1"/>
    <col min="1032" max="1032" width="10.33203125" style="1" customWidth="1"/>
    <col min="1033" max="1033" width="10" style="1" customWidth="1"/>
    <col min="1034" max="1034" width="11" style="1" customWidth="1"/>
    <col min="1035" max="1276" width="9" style="1"/>
    <col min="1277" max="1277" width="3.58203125" style="1" customWidth="1"/>
    <col min="1278" max="1278" width="11.6640625" style="1" bestFit="1" customWidth="1"/>
    <col min="1279" max="1279" width="3.58203125" style="1" customWidth="1"/>
    <col min="1280" max="1280" width="9.83203125" style="1" customWidth="1"/>
    <col min="1281" max="1282" width="9.08203125" style="1" customWidth="1"/>
    <col min="1283" max="1283" width="8.83203125" style="1" customWidth="1"/>
    <col min="1284" max="1284" width="8" style="1" customWidth="1"/>
    <col min="1285" max="1285" width="7.58203125" style="1" customWidth="1"/>
    <col min="1286" max="1287" width="0" style="1" hidden="1" customWidth="1"/>
    <col min="1288" max="1288" width="10.33203125" style="1" customWidth="1"/>
    <col min="1289" max="1289" width="10" style="1" customWidth="1"/>
    <col min="1290" max="1290" width="11" style="1" customWidth="1"/>
    <col min="1291" max="1532" width="9" style="1"/>
    <col min="1533" max="1533" width="3.58203125" style="1" customWidth="1"/>
    <col min="1534" max="1534" width="11.6640625" style="1" bestFit="1" customWidth="1"/>
    <col min="1535" max="1535" width="3.58203125" style="1" customWidth="1"/>
    <col min="1536" max="1536" width="9.83203125" style="1" customWidth="1"/>
    <col min="1537" max="1538" width="9.08203125" style="1" customWidth="1"/>
    <col min="1539" max="1539" width="8.83203125" style="1" customWidth="1"/>
    <col min="1540" max="1540" width="8" style="1" customWidth="1"/>
    <col min="1541" max="1541" width="7.58203125" style="1" customWidth="1"/>
    <col min="1542" max="1543" width="0" style="1" hidden="1" customWidth="1"/>
    <col min="1544" max="1544" width="10.33203125" style="1" customWidth="1"/>
    <col min="1545" max="1545" width="10" style="1" customWidth="1"/>
    <col min="1546" max="1546" width="11" style="1" customWidth="1"/>
    <col min="1547" max="1788" width="9" style="1"/>
    <col min="1789" max="1789" width="3.58203125" style="1" customWidth="1"/>
    <col min="1790" max="1790" width="11.6640625" style="1" bestFit="1" customWidth="1"/>
    <col min="1791" max="1791" width="3.58203125" style="1" customWidth="1"/>
    <col min="1792" max="1792" width="9.83203125" style="1" customWidth="1"/>
    <col min="1793" max="1794" width="9.08203125" style="1" customWidth="1"/>
    <col min="1795" max="1795" width="8.83203125" style="1" customWidth="1"/>
    <col min="1796" max="1796" width="8" style="1" customWidth="1"/>
    <col min="1797" max="1797" width="7.58203125" style="1" customWidth="1"/>
    <col min="1798" max="1799" width="0" style="1" hidden="1" customWidth="1"/>
    <col min="1800" max="1800" width="10.33203125" style="1" customWidth="1"/>
    <col min="1801" max="1801" width="10" style="1" customWidth="1"/>
    <col min="1802" max="1802" width="11" style="1" customWidth="1"/>
    <col min="1803" max="2044" width="9" style="1"/>
    <col min="2045" max="2045" width="3.58203125" style="1" customWidth="1"/>
    <col min="2046" max="2046" width="11.6640625" style="1" bestFit="1" customWidth="1"/>
    <col min="2047" max="2047" width="3.58203125" style="1" customWidth="1"/>
    <col min="2048" max="2048" width="9.83203125" style="1" customWidth="1"/>
    <col min="2049" max="2050" width="9.08203125" style="1" customWidth="1"/>
    <col min="2051" max="2051" width="8.83203125" style="1" customWidth="1"/>
    <col min="2052" max="2052" width="8" style="1" customWidth="1"/>
    <col min="2053" max="2053" width="7.58203125" style="1" customWidth="1"/>
    <col min="2054" max="2055" width="0" style="1" hidden="1" customWidth="1"/>
    <col min="2056" max="2056" width="10.33203125" style="1" customWidth="1"/>
    <col min="2057" max="2057" width="10" style="1" customWidth="1"/>
    <col min="2058" max="2058" width="11" style="1" customWidth="1"/>
    <col min="2059" max="2300" width="9" style="1"/>
    <col min="2301" max="2301" width="3.58203125" style="1" customWidth="1"/>
    <col min="2302" max="2302" width="11.6640625" style="1" bestFit="1" customWidth="1"/>
    <col min="2303" max="2303" width="3.58203125" style="1" customWidth="1"/>
    <col min="2304" max="2304" width="9.83203125" style="1" customWidth="1"/>
    <col min="2305" max="2306" width="9.08203125" style="1" customWidth="1"/>
    <col min="2307" max="2307" width="8.83203125" style="1" customWidth="1"/>
    <col min="2308" max="2308" width="8" style="1" customWidth="1"/>
    <col min="2309" max="2309" width="7.58203125" style="1" customWidth="1"/>
    <col min="2310" max="2311" width="0" style="1" hidden="1" customWidth="1"/>
    <col min="2312" max="2312" width="10.33203125" style="1" customWidth="1"/>
    <col min="2313" max="2313" width="10" style="1" customWidth="1"/>
    <col min="2314" max="2314" width="11" style="1" customWidth="1"/>
    <col min="2315" max="2556" width="9" style="1"/>
    <col min="2557" max="2557" width="3.58203125" style="1" customWidth="1"/>
    <col min="2558" max="2558" width="11.6640625" style="1" bestFit="1" customWidth="1"/>
    <col min="2559" max="2559" width="3.58203125" style="1" customWidth="1"/>
    <col min="2560" max="2560" width="9.83203125" style="1" customWidth="1"/>
    <col min="2561" max="2562" width="9.08203125" style="1" customWidth="1"/>
    <col min="2563" max="2563" width="8.83203125" style="1" customWidth="1"/>
    <col min="2564" max="2564" width="8" style="1" customWidth="1"/>
    <col min="2565" max="2565" width="7.58203125" style="1" customWidth="1"/>
    <col min="2566" max="2567" width="0" style="1" hidden="1" customWidth="1"/>
    <col min="2568" max="2568" width="10.33203125" style="1" customWidth="1"/>
    <col min="2569" max="2569" width="10" style="1" customWidth="1"/>
    <col min="2570" max="2570" width="11" style="1" customWidth="1"/>
    <col min="2571" max="2812" width="9" style="1"/>
    <col min="2813" max="2813" width="3.58203125" style="1" customWidth="1"/>
    <col min="2814" max="2814" width="11.6640625" style="1" bestFit="1" customWidth="1"/>
    <col min="2815" max="2815" width="3.58203125" style="1" customWidth="1"/>
    <col min="2816" max="2816" width="9.83203125" style="1" customWidth="1"/>
    <col min="2817" max="2818" width="9.08203125" style="1" customWidth="1"/>
    <col min="2819" max="2819" width="8.83203125" style="1" customWidth="1"/>
    <col min="2820" max="2820" width="8" style="1" customWidth="1"/>
    <col min="2821" max="2821" width="7.58203125" style="1" customWidth="1"/>
    <col min="2822" max="2823" width="0" style="1" hidden="1" customWidth="1"/>
    <col min="2824" max="2824" width="10.33203125" style="1" customWidth="1"/>
    <col min="2825" max="2825" width="10" style="1" customWidth="1"/>
    <col min="2826" max="2826" width="11" style="1" customWidth="1"/>
    <col min="2827" max="3068" width="9" style="1"/>
    <col min="3069" max="3069" width="3.58203125" style="1" customWidth="1"/>
    <col min="3070" max="3070" width="11.6640625" style="1" bestFit="1" customWidth="1"/>
    <col min="3071" max="3071" width="3.58203125" style="1" customWidth="1"/>
    <col min="3072" max="3072" width="9.83203125" style="1" customWidth="1"/>
    <col min="3073" max="3074" width="9.08203125" style="1" customWidth="1"/>
    <col min="3075" max="3075" width="8.83203125" style="1" customWidth="1"/>
    <col min="3076" max="3076" width="8" style="1" customWidth="1"/>
    <col min="3077" max="3077" width="7.58203125" style="1" customWidth="1"/>
    <col min="3078" max="3079" width="0" style="1" hidden="1" customWidth="1"/>
    <col min="3080" max="3080" width="10.33203125" style="1" customWidth="1"/>
    <col min="3081" max="3081" width="10" style="1" customWidth="1"/>
    <col min="3082" max="3082" width="11" style="1" customWidth="1"/>
    <col min="3083" max="3324" width="9" style="1"/>
    <col min="3325" max="3325" width="3.58203125" style="1" customWidth="1"/>
    <col min="3326" max="3326" width="11.6640625" style="1" bestFit="1" customWidth="1"/>
    <col min="3327" max="3327" width="3.58203125" style="1" customWidth="1"/>
    <col min="3328" max="3328" width="9.83203125" style="1" customWidth="1"/>
    <col min="3329" max="3330" width="9.08203125" style="1" customWidth="1"/>
    <col min="3331" max="3331" width="8.83203125" style="1" customWidth="1"/>
    <col min="3332" max="3332" width="8" style="1" customWidth="1"/>
    <col min="3333" max="3333" width="7.58203125" style="1" customWidth="1"/>
    <col min="3334" max="3335" width="0" style="1" hidden="1" customWidth="1"/>
    <col min="3336" max="3336" width="10.33203125" style="1" customWidth="1"/>
    <col min="3337" max="3337" width="10" style="1" customWidth="1"/>
    <col min="3338" max="3338" width="11" style="1" customWidth="1"/>
    <col min="3339" max="3580" width="9" style="1"/>
    <col min="3581" max="3581" width="3.58203125" style="1" customWidth="1"/>
    <col min="3582" max="3582" width="11.6640625" style="1" bestFit="1" customWidth="1"/>
    <col min="3583" max="3583" width="3.58203125" style="1" customWidth="1"/>
    <col min="3584" max="3584" width="9.83203125" style="1" customWidth="1"/>
    <col min="3585" max="3586" width="9.08203125" style="1" customWidth="1"/>
    <col min="3587" max="3587" width="8.83203125" style="1" customWidth="1"/>
    <col min="3588" max="3588" width="8" style="1" customWidth="1"/>
    <col min="3589" max="3589" width="7.58203125" style="1" customWidth="1"/>
    <col min="3590" max="3591" width="0" style="1" hidden="1" customWidth="1"/>
    <col min="3592" max="3592" width="10.33203125" style="1" customWidth="1"/>
    <col min="3593" max="3593" width="10" style="1" customWidth="1"/>
    <col min="3594" max="3594" width="11" style="1" customWidth="1"/>
    <col min="3595" max="3836" width="9" style="1"/>
    <col min="3837" max="3837" width="3.58203125" style="1" customWidth="1"/>
    <col min="3838" max="3838" width="11.6640625" style="1" bestFit="1" customWidth="1"/>
    <col min="3839" max="3839" width="3.58203125" style="1" customWidth="1"/>
    <col min="3840" max="3840" width="9.83203125" style="1" customWidth="1"/>
    <col min="3841" max="3842" width="9.08203125" style="1" customWidth="1"/>
    <col min="3843" max="3843" width="8.83203125" style="1" customWidth="1"/>
    <col min="3844" max="3844" width="8" style="1" customWidth="1"/>
    <col min="3845" max="3845" width="7.58203125" style="1" customWidth="1"/>
    <col min="3846" max="3847" width="0" style="1" hidden="1" customWidth="1"/>
    <col min="3848" max="3848" width="10.33203125" style="1" customWidth="1"/>
    <col min="3849" max="3849" width="10" style="1" customWidth="1"/>
    <col min="3850" max="3850" width="11" style="1" customWidth="1"/>
    <col min="3851" max="4092" width="9" style="1"/>
    <col min="4093" max="4093" width="3.58203125" style="1" customWidth="1"/>
    <col min="4094" max="4094" width="11.6640625" style="1" bestFit="1" customWidth="1"/>
    <col min="4095" max="4095" width="3.58203125" style="1" customWidth="1"/>
    <col min="4096" max="4096" width="9.83203125" style="1" customWidth="1"/>
    <col min="4097" max="4098" width="9.08203125" style="1" customWidth="1"/>
    <col min="4099" max="4099" width="8.83203125" style="1" customWidth="1"/>
    <col min="4100" max="4100" width="8" style="1" customWidth="1"/>
    <col min="4101" max="4101" width="7.58203125" style="1" customWidth="1"/>
    <col min="4102" max="4103" width="0" style="1" hidden="1" customWidth="1"/>
    <col min="4104" max="4104" width="10.33203125" style="1" customWidth="1"/>
    <col min="4105" max="4105" width="10" style="1" customWidth="1"/>
    <col min="4106" max="4106" width="11" style="1" customWidth="1"/>
    <col min="4107" max="4348" width="9" style="1"/>
    <col min="4349" max="4349" width="3.58203125" style="1" customWidth="1"/>
    <col min="4350" max="4350" width="11.6640625" style="1" bestFit="1" customWidth="1"/>
    <col min="4351" max="4351" width="3.58203125" style="1" customWidth="1"/>
    <col min="4352" max="4352" width="9.83203125" style="1" customWidth="1"/>
    <col min="4353" max="4354" width="9.08203125" style="1" customWidth="1"/>
    <col min="4355" max="4355" width="8.83203125" style="1" customWidth="1"/>
    <col min="4356" max="4356" width="8" style="1" customWidth="1"/>
    <col min="4357" max="4357" width="7.58203125" style="1" customWidth="1"/>
    <col min="4358" max="4359" width="0" style="1" hidden="1" customWidth="1"/>
    <col min="4360" max="4360" width="10.33203125" style="1" customWidth="1"/>
    <col min="4361" max="4361" width="10" style="1" customWidth="1"/>
    <col min="4362" max="4362" width="11" style="1" customWidth="1"/>
    <col min="4363" max="4604" width="9" style="1"/>
    <col min="4605" max="4605" width="3.58203125" style="1" customWidth="1"/>
    <col min="4606" max="4606" width="11.6640625" style="1" bestFit="1" customWidth="1"/>
    <col min="4607" max="4607" width="3.58203125" style="1" customWidth="1"/>
    <col min="4608" max="4608" width="9.83203125" style="1" customWidth="1"/>
    <col min="4609" max="4610" width="9.08203125" style="1" customWidth="1"/>
    <col min="4611" max="4611" width="8.83203125" style="1" customWidth="1"/>
    <col min="4612" max="4612" width="8" style="1" customWidth="1"/>
    <col min="4613" max="4613" width="7.58203125" style="1" customWidth="1"/>
    <col min="4614" max="4615" width="0" style="1" hidden="1" customWidth="1"/>
    <col min="4616" max="4616" width="10.33203125" style="1" customWidth="1"/>
    <col min="4617" max="4617" width="10" style="1" customWidth="1"/>
    <col min="4618" max="4618" width="11" style="1" customWidth="1"/>
    <col min="4619" max="4860" width="9" style="1"/>
    <col min="4861" max="4861" width="3.58203125" style="1" customWidth="1"/>
    <col min="4862" max="4862" width="11.6640625" style="1" bestFit="1" customWidth="1"/>
    <col min="4863" max="4863" width="3.58203125" style="1" customWidth="1"/>
    <col min="4864" max="4864" width="9.83203125" style="1" customWidth="1"/>
    <col min="4865" max="4866" width="9.08203125" style="1" customWidth="1"/>
    <col min="4867" max="4867" width="8.83203125" style="1" customWidth="1"/>
    <col min="4868" max="4868" width="8" style="1" customWidth="1"/>
    <col min="4869" max="4869" width="7.58203125" style="1" customWidth="1"/>
    <col min="4870" max="4871" width="0" style="1" hidden="1" customWidth="1"/>
    <col min="4872" max="4872" width="10.33203125" style="1" customWidth="1"/>
    <col min="4873" max="4873" width="10" style="1" customWidth="1"/>
    <col min="4874" max="4874" width="11" style="1" customWidth="1"/>
    <col min="4875" max="5116" width="9" style="1"/>
    <col min="5117" max="5117" width="3.58203125" style="1" customWidth="1"/>
    <col min="5118" max="5118" width="11.6640625" style="1" bestFit="1" customWidth="1"/>
    <col min="5119" max="5119" width="3.58203125" style="1" customWidth="1"/>
    <col min="5120" max="5120" width="9.83203125" style="1" customWidth="1"/>
    <col min="5121" max="5122" width="9.08203125" style="1" customWidth="1"/>
    <col min="5123" max="5123" width="8.83203125" style="1" customWidth="1"/>
    <col min="5124" max="5124" width="8" style="1" customWidth="1"/>
    <col min="5125" max="5125" width="7.58203125" style="1" customWidth="1"/>
    <col min="5126" max="5127" width="0" style="1" hidden="1" customWidth="1"/>
    <col min="5128" max="5128" width="10.33203125" style="1" customWidth="1"/>
    <col min="5129" max="5129" width="10" style="1" customWidth="1"/>
    <col min="5130" max="5130" width="11" style="1" customWidth="1"/>
    <col min="5131" max="5372" width="9" style="1"/>
    <col min="5373" max="5373" width="3.58203125" style="1" customWidth="1"/>
    <col min="5374" max="5374" width="11.6640625" style="1" bestFit="1" customWidth="1"/>
    <col min="5375" max="5375" width="3.58203125" style="1" customWidth="1"/>
    <col min="5376" max="5376" width="9.83203125" style="1" customWidth="1"/>
    <col min="5377" max="5378" width="9.08203125" style="1" customWidth="1"/>
    <col min="5379" max="5379" width="8.83203125" style="1" customWidth="1"/>
    <col min="5380" max="5380" width="8" style="1" customWidth="1"/>
    <col min="5381" max="5381" width="7.58203125" style="1" customWidth="1"/>
    <col min="5382" max="5383" width="0" style="1" hidden="1" customWidth="1"/>
    <col min="5384" max="5384" width="10.33203125" style="1" customWidth="1"/>
    <col min="5385" max="5385" width="10" style="1" customWidth="1"/>
    <col min="5386" max="5386" width="11" style="1" customWidth="1"/>
    <col min="5387" max="5628" width="9" style="1"/>
    <col min="5629" max="5629" width="3.58203125" style="1" customWidth="1"/>
    <col min="5630" max="5630" width="11.6640625" style="1" bestFit="1" customWidth="1"/>
    <col min="5631" max="5631" width="3.58203125" style="1" customWidth="1"/>
    <col min="5632" max="5632" width="9.83203125" style="1" customWidth="1"/>
    <col min="5633" max="5634" width="9.08203125" style="1" customWidth="1"/>
    <col min="5635" max="5635" width="8.83203125" style="1" customWidth="1"/>
    <col min="5636" max="5636" width="8" style="1" customWidth="1"/>
    <col min="5637" max="5637" width="7.58203125" style="1" customWidth="1"/>
    <col min="5638" max="5639" width="0" style="1" hidden="1" customWidth="1"/>
    <col min="5640" max="5640" width="10.33203125" style="1" customWidth="1"/>
    <col min="5641" max="5641" width="10" style="1" customWidth="1"/>
    <col min="5642" max="5642" width="11" style="1" customWidth="1"/>
    <col min="5643" max="5884" width="9" style="1"/>
    <col min="5885" max="5885" width="3.58203125" style="1" customWidth="1"/>
    <col min="5886" max="5886" width="11.6640625" style="1" bestFit="1" customWidth="1"/>
    <col min="5887" max="5887" width="3.58203125" style="1" customWidth="1"/>
    <col min="5888" max="5888" width="9.83203125" style="1" customWidth="1"/>
    <col min="5889" max="5890" width="9.08203125" style="1" customWidth="1"/>
    <col min="5891" max="5891" width="8.83203125" style="1" customWidth="1"/>
    <col min="5892" max="5892" width="8" style="1" customWidth="1"/>
    <col min="5893" max="5893" width="7.58203125" style="1" customWidth="1"/>
    <col min="5894" max="5895" width="0" style="1" hidden="1" customWidth="1"/>
    <col min="5896" max="5896" width="10.33203125" style="1" customWidth="1"/>
    <col min="5897" max="5897" width="10" style="1" customWidth="1"/>
    <col min="5898" max="5898" width="11" style="1" customWidth="1"/>
    <col min="5899" max="6140" width="9" style="1"/>
    <col min="6141" max="6141" width="3.58203125" style="1" customWidth="1"/>
    <col min="6142" max="6142" width="11.6640625" style="1" bestFit="1" customWidth="1"/>
    <col min="6143" max="6143" width="3.58203125" style="1" customWidth="1"/>
    <col min="6144" max="6144" width="9.83203125" style="1" customWidth="1"/>
    <col min="6145" max="6146" width="9.08203125" style="1" customWidth="1"/>
    <col min="6147" max="6147" width="8.83203125" style="1" customWidth="1"/>
    <col min="6148" max="6148" width="8" style="1" customWidth="1"/>
    <col min="6149" max="6149" width="7.58203125" style="1" customWidth="1"/>
    <col min="6150" max="6151" width="0" style="1" hidden="1" customWidth="1"/>
    <col min="6152" max="6152" width="10.33203125" style="1" customWidth="1"/>
    <col min="6153" max="6153" width="10" style="1" customWidth="1"/>
    <col min="6154" max="6154" width="11" style="1" customWidth="1"/>
    <col min="6155" max="6396" width="9" style="1"/>
    <col min="6397" max="6397" width="3.58203125" style="1" customWidth="1"/>
    <col min="6398" max="6398" width="11.6640625" style="1" bestFit="1" customWidth="1"/>
    <col min="6399" max="6399" width="3.58203125" style="1" customWidth="1"/>
    <col min="6400" max="6400" width="9.83203125" style="1" customWidth="1"/>
    <col min="6401" max="6402" width="9.08203125" style="1" customWidth="1"/>
    <col min="6403" max="6403" width="8.83203125" style="1" customWidth="1"/>
    <col min="6404" max="6404" width="8" style="1" customWidth="1"/>
    <col min="6405" max="6405" width="7.58203125" style="1" customWidth="1"/>
    <col min="6406" max="6407" width="0" style="1" hidden="1" customWidth="1"/>
    <col min="6408" max="6408" width="10.33203125" style="1" customWidth="1"/>
    <col min="6409" max="6409" width="10" style="1" customWidth="1"/>
    <col min="6410" max="6410" width="11" style="1" customWidth="1"/>
    <col min="6411" max="6652" width="9" style="1"/>
    <col min="6653" max="6653" width="3.58203125" style="1" customWidth="1"/>
    <col min="6654" max="6654" width="11.6640625" style="1" bestFit="1" customWidth="1"/>
    <col min="6655" max="6655" width="3.58203125" style="1" customWidth="1"/>
    <col min="6656" max="6656" width="9.83203125" style="1" customWidth="1"/>
    <col min="6657" max="6658" width="9.08203125" style="1" customWidth="1"/>
    <col min="6659" max="6659" width="8.83203125" style="1" customWidth="1"/>
    <col min="6660" max="6660" width="8" style="1" customWidth="1"/>
    <col min="6661" max="6661" width="7.58203125" style="1" customWidth="1"/>
    <col min="6662" max="6663" width="0" style="1" hidden="1" customWidth="1"/>
    <col min="6664" max="6664" width="10.33203125" style="1" customWidth="1"/>
    <col min="6665" max="6665" width="10" style="1" customWidth="1"/>
    <col min="6666" max="6666" width="11" style="1" customWidth="1"/>
    <col min="6667" max="6908" width="9" style="1"/>
    <col min="6909" max="6909" width="3.58203125" style="1" customWidth="1"/>
    <col min="6910" max="6910" width="11.6640625" style="1" bestFit="1" customWidth="1"/>
    <col min="6911" max="6911" width="3.58203125" style="1" customWidth="1"/>
    <col min="6912" max="6912" width="9.83203125" style="1" customWidth="1"/>
    <col min="6913" max="6914" width="9.08203125" style="1" customWidth="1"/>
    <col min="6915" max="6915" width="8.83203125" style="1" customWidth="1"/>
    <col min="6916" max="6916" width="8" style="1" customWidth="1"/>
    <col min="6917" max="6917" width="7.58203125" style="1" customWidth="1"/>
    <col min="6918" max="6919" width="0" style="1" hidden="1" customWidth="1"/>
    <col min="6920" max="6920" width="10.33203125" style="1" customWidth="1"/>
    <col min="6921" max="6921" width="10" style="1" customWidth="1"/>
    <col min="6922" max="6922" width="11" style="1" customWidth="1"/>
    <col min="6923" max="7164" width="9" style="1"/>
    <col min="7165" max="7165" width="3.58203125" style="1" customWidth="1"/>
    <col min="7166" max="7166" width="11.6640625" style="1" bestFit="1" customWidth="1"/>
    <col min="7167" max="7167" width="3.58203125" style="1" customWidth="1"/>
    <col min="7168" max="7168" width="9.83203125" style="1" customWidth="1"/>
    <col min="7169" max="7170" width="9.08203125" style="1" customWidth="1"/>
    <col min="7171" max="7171" width="8.83203125" style="1" customWidth="1"/>
    <col min="7172" max="7172" width="8" style="1" customWidth="1"/>
    <col min="7173" max="7173" width="7.58203125" style="1" customWidth="1"/>
    <col min="7174" max="7175" width="0" style="1" hidden="1" customWidth="1"/>
    <col min="7176" max="7176" width="10.33203125" style="1" customWidth="1"/>
    <col min="7177" max="7177" width="10" style="1" customWidth="1"/>
    <col min="7178" max="7178" width="11" style="1" customWidth="1"/>
    <col min="7179" max="7420" width="9" style="1"/>
    <col min="7421" max="7421" width="3.58203125" style="1" customWidth="1"/>
    <col min="7422" max="7422" width="11.6640625" style="1" bestFit="1" customWidth="1"/>
    <col min="7423" max="7423" width="3.58203125" style="1" customWidth="1"/>
    <col min="7424" max="7424" width="9.83203125" style="1" customWidth="1"/>
    <col min="7425" max="7426" width="9.08203125" style="1" customWidth="1"/>
    <col min="7427" max="7427" width="8.83203125" style="1" customWidth="1"/>
    <col min="7428" max="7428" width="8" style="1" customWidth="1"/>
    <col min="7429" max="7429" width="7.58203125" style="1" customWidth="1"/>
    <col min="7430" max="7431" width="0" style="1" hidden="1" customWidth="1"/>
    <col min="7432" max="7432" width="10.33203125" style="1" customWidth="1"/>
    <col min="7433" max="7433" width="10" style="1" customWidth="1"/>
    <col min="7434" max="7434" width="11" style="1" customWidth="1"/>
    <col min="7435" max="7676" width="9" style="1"/>
    <col min="7677" max="7677" width="3.58203125" style="1" customWidth="1"/>
    <col min="7678" max="7678" width="11.6640625" style="1" bestFit="1" customWidth="1"/>
    <col min="7679" max="7679" width="3.58203125" style="1" customWidth="1"/>
    <col min="7680" max="7680" width="9.83203125" style="1" customWidth="1"/>
    <col min="7681" max="7682" width="9.08203125" style="1" customWidth="1"/>
    <col min="7683" max="7683" width="8.83203125" style="1" customWidth="1"/>
    <col min="7684" max="7684" width="8" style="1" customWidth="1"/>
    <col min="7685" max="7685" width="7.58203125" style="1" customWidth="1"/>
    <col min="7686" max="7687" width="0" style="1" hidden="1" customWidth="1"/>
    <col min="7688" max="7688" width="10.33203125" style="1" customWidth="1"/>
    <col min="7689" max="7689" width="10" style="1" customWidth="1"/>
    <col min="7690" max="7690" width="11" style="1" customWidth="1"/>
    <col min="7691" max="7932" width="9" style="1"/>
    <col min="7933" max="7933" width="3.58203125" style="1" customWidth="1"/>
    <col min="7934" max="7934" width="11.6640625" style="1" bestFit="1" customWidth="1"/>
    <col min="7935" max="7935" width="3.58203125" style="1" customWidth="1"/>
    <col min="7936" max="7936" width="9.83203125" style="1" customWidth="1"/>
    <col min="7937" max="7938" width="9.08203125" style="1" customWidth="1"/>
    <col min="7939" max="7939" width="8.83203125" style="1" customWidth="1"/>
    <col min="7940" max="7940" width="8" style="1" customWidth="1"/>
    <col min="7941" max="7941" width="7.58203125" style="1" customWidth="1"/>
    <col min="7942" max="7943" width="0" style="1" hidden="1" customWidth="1"/>
    <col min="7944" max="7944" width="10.33203125" style="1" customWidth="1"/>
    <col min="7945" max="7945" width="10" style="1" customWidth="1"/>
    <col min="7946" max="7946" width="11" style="1" customWidth="1"/>
    <col min="7947" max="8188" width="9" style="1"/>
    <col min="8189" max="8189" width="3.58203125" style="1" customWidth="1"/>
    <col min="8190" max="8190" width="11.6640625" style="1" bestFit="1" customWidth="1"/>
    <col min="8191" max="8191" width="3.58203125" style="1" customWidth="1"/>
    <col min="8192" max="8192" width="9.83203125" style="1" customWidth="1"/>
    <col min="8193" max="8194" width="9.08203125" style="1" customWidth="1"/>
    <col min="8195" max="8195" width="8.83203125" style="1" customWidth="1"/>
    <col min="8196" max="8196" width="8" style="1" customWidth="1"/>
    <col min="8197" max="8197" width="7.58203125" style="1" customWidth="1"/>
    <col min="8198" max="8199" width="0" style="1" hidden="1" customWidth="1"/>
    <col min="8200" max="8200" width="10.33203125" style="1" customWidth="1"/>
    <col min="8201" max="8201" width="10" style="1" customWidth="1"/>
    <col min="8202" max="8202" width="11" style="1" customWidth="1"/>
    <col min="8203" max="8444" width="9" style="1"/>
    <col min="8445" max="8445" width="3.58203125" style="1" customWidth="1"/>
    <col min="8446" max="8446" width="11.6640625" style="1" bestFit="1" customWidth="1"/>
    <col min="8447" max="8447" width="3.58203125" style="1" customWidth="1"/>
    <col min="8448" max="8448" width="9.83203125" style="1" customWidth="1"/>
    <col min="8449" max="8450" width="9.08203125" style="1" customWidth="1"/>
    <col min="8451" max="8451" width="8.83203125" style="1" customWidth="1"/>
    <col min="8452" max="8452" width="8" style="1" customWidth="1"/>
    <col min="8453" max="8453" width="7.58203125" style="1" customWidth="1"/>
    <col min="8454" max="8455" width="0" style="1" hidden="1" customWidth="1"/>
    <col min="8456" max="8456" width="10.33203125" style="1" customWidth="1"/>
    <col min="8457" max="8457" width="10" style="1" customWidth="1"/>
    <col min="8458" max="8458" width="11" style="1" customWidth="1"/>
    <col min="8459" max="8700" width="9" style="1"/>
    <col min="8701" max="8701" width="3.58203125" style="1" customWidth="1"/>
    <col min="8702" max="8702" width="11.6640625" style="1" bestFit="1" customWidth="1"/>
    <col min="8703" max="8703" width="3.58203125" style="1" customWidth="1"/>
    <col min="8704" max="8704" width="9.83203125" style="1" customWidth="1"/>
    <col min="8705" max="8706" width="9.08203125" style="1" customWidth="1"/>
    <col min="8707" max="8707" width="8.83203125" style="1" customWidth="1"/>
    <col min="8708" max="8708" width="8" style="1" customWidth="1"/>
    <col min="8709" max="8709" width="7.58203125" style="1" customWidth="1"/>
    <col min="8710" max="8711" width="0" style="1" hidden="1" customWidth="1"/>
    <col min="8712" max="8712" width="10.33203125" style="1" customWidth="1"/>
    <col min="8713" max="8713" width="10" style="1" customWidth="1"/>
    <col min="8714" max="8714" width="11" style="1" customWidth="1"/>
    <col min="8715" max="8956" width="9" style="1"/>
    <col min="8957" max="8957" width="3.58203125" style="1" customWidth="1"/>
    <col min="8958" max="8958" width="11.6640625" style="1" bestFit="1" customWidth="1"/>
    <col min="8959" max="8959" width="3.58203125" style="1" customWidth="1"/>
    <col min="8960" max="8960" width="9.83203125" style="1" customWidth="1"/>
    <col min="8961" max="8962" width="9.08203125" style="1" customWidth="1"/>
    <col min="8963" max="8963" width="8.83203125" style="1" customWidth="1"/>
    <col min="8964" max="8964" width="8" style="1" customWidth="1"/>
    <col min="8965" max="8965" width="7.58203125" style="1" customWidth="1"/>
    <col min="8966" max="8967" width="0" style="1" hidden="1" customWidth="1"/>
    <col min="8968" max="8968" width="10.33203125" style="1" customWidth="1"/>
    <col min="8969" max="8969" width="10" style="1" customWidth="1"/>
    <col min="8970" max="8970" width="11" style="1" customWidth="1"/>
    <col min="8971" max="9212" width="9" style="1"/>
    <col min="9213" max="9213" width="3.58203125" style="1" customWidth="1"/>
    <col min="9214" max="9214" width="11.6640625" style="1" bestFit="1" customWidth="1"/>
    <col min="9215" max="9215" width="3.58203125" style="1" customWidth="1"/>
    <col min="9216" max="9216" width="9.83203125" style="1" customWidth="1"/>
    <col min="9217" max="9218" width="9.08203125" style="1" customWidth="1"/>
    <col min="9219" max="9219" width="8.83203125" style="1" customWidth="1"/>
    <col min="9220" max="9220" width="8" style="1" customWidth="1"/>
    <col min="9221" max="9221" width="7.58203125" style="1" customWidth="1"/>
    <col min="9222" max="9223" width="0" style="1" hidden="1" customWidth="1"/>
    <col min="9224" max="9224" width="10.33203125" style="1" customWidth="1"/>
    <col min="9225" max="9225" width="10" style="1" customWidth="1"/>
    <col min="9226" max="9226" width="11" style="1" customWidth="1"/>
    <col min="9227" max="9468" width="9" style="1"/>
    <col min="9469" max="9469" width="3.58203125" style="1" customWidth="1"/>
    <col min="9470" max="9470" width="11.6640625" style="1" bestFit="1" customWidth="1"/>
    <col min="9471" max="9471" width="3.58203125" style="1" customWidth="1"/>
    <col min="9472" max="9472" width="9.83203125" style="1" customWidth="1"/>
    <col min="9473" max="9474" width="9.08203125" style="1" customWidth="1"/>
    <col min="9475" max="9475" width="8.83203125" style="1" customWidth="1"/>
    <col min="9476" max="9476" width="8" style="1" customWidth="1"/>
    <col min="9477" max="9477" width="7.58203125" style="1" customWidth="1"/>
    <col min="9478" max="9479" width="0" style="1" hidden="1" customWidth="1"/>
    <col min="9480" max="9480" width="10.33203125" style="1" customWidth="1"/>
    <col min="9481" max="9481" width="10" style="1" customWidth="1"/>
    <col min="9482" max="9482" width="11" style="1" customWidth="1"/>
    <col min="9483" max="9724" width="9" style="1"/>
    <col min="9725" max="9725" width="3.58203125" style="1" customWidth="1"/>
    <col min="9726" max="9726" width="11.6640625" style="1" bestFit="1" customWidth="1"/>
    <col min="9727" max="9727" width="3.58203125" style="1" customWidth="1"/>
    <col min="9728" max="9728" width="9.83203125" style="1" customWidth="1"/>
    <col min="9729" max="9730" width="9.08203125" style="1" customWidth="1"/>
    <col min="9731" max="9731" width="8.83203125" style="1" customWidth="1"/>
    <col min="9732" max="9732" width="8" style="1" customWidth="1"/>
    <col min="9733" max="9733" width="7.58203125" style="1" customWidth="1"/>
    <col min="9734" max="9735" width="0" style="1" hidden="1" customWidth="1"/>
    <col min="9736" max="9736" width="10.33203125" style="1" customWidth="1"/>
    <col min="9737" max="9737" width="10" style="1" customWidth="1"/>
    <col min="9738" max="9738" width="11" style="1" customWidth="1"/>
    <col min="9739" max="9980" width="9" style="1"/>
    <col min="9981" max="9981" width="3.58203125" style="1" customWidth="1"/>
    <col min="9982" max="9982" width="11.6640625" style="1" bestFit="1" customWidth="1"/>
    <col min="9983" max="9983" width="3.58203125" style="1" customWidth="1"/>
    <col min="9984" max="9984" width="9.83203125" style="1" customWidth="1"/>
    <col min="9985" max="9986" width="9.08203125" style="1" customWidth="1"/>
    <col min="9987" max="9987" width="8.83203125" style="1" customWidth="1"/>
    <col min="9988" max="9988" width="8" style="1" customWidth="1"/>
    <col min="9989" max="9989" width="7.58203125" style="1" customWidth="1"/>
    <col min="9990" max="9991" width="0" style="1" hidden="1" customWidth="1"/>
    <col min="9992" max="9992" width="10.33203125" style="1" customWidth="1"/>
    <col min="9993" max="9993" width="10" style="1" customWidth="1"/>
    <col min="9994" max="9994" width="11" style="1" customWidth="1"/>
    <col min="9995" max="10236" width="9" style="1"/>
    <col min="10237" max="10237" width="3.58203125" style="1" customWidth="1"/>
    <col min="10238" max="10238" width="11.6640625" style="1" bestFit="1" customWidth="1"/>
    <col min="10239" max="10239" width="3.58203125" style="1" customWidth="1"/>
    <col min="10240" max="10240" width="9.83203125" style="1" customWidth="1"/>
    <col min="10241" max="10242" width="9.08203125" style="1" customWidth="1"/>
    <col min="10243" max="10243" width="8.83203125" style="1" customWidth="1"/>
    <col min="10244" max="10244" width="8" style="1" customWidth="1"/>
    <col min="10245" max="10245" width="7.58203125" style="1" customWidth="1"/>
    <col min="10246" max="10247" width="0" style="1" hidden="1" customWidth="1"/>
    <col min="10248" max="10248" width="10.33203125" style="1" customWidth="1"/>
    <col min="10249" max="10249" width="10" style="1" customWidth="1"/>
    <col min="10250" max="10250" width="11" style="1" customWidth="1"/>
    <col min="10251" max="10492" width="9" style="1"/>
    <col min="10493" max="10493" width="3.58203125" style="1" customWidth="1"/>
    <col min="10494" max="10494" width="11.6640625" style="1" bestFit="1" customWidth="1"/>
    <col min="10495" max="10495" width="3.58203125" style="1" customWidth="1"/>
    <col min="10496" max="10496" width="9.83203125" style="1" customWidth="1"/>
    <col min="10497" max="10498" width="9.08203125" style="1" customWidth="1"/>
    <col min="10499" max="10499" width="8.83203125" style="1" customWidth="1"/>
    <col min="10500" max="10500" width="8" style="1" customWidth="1"/>
    <col min="10501" max="10501" width="7.58203125" style="1" customWidth="1"/>
    <col min="10502" max="10503" width="0" style="1" hidden="1" customWidth="1"/>
    <col min="10504" max="10504" width="10.33203125" style="1" customWidth="1"/>
    <col min="10505" max="10505" width="10" style="1" customWidth="1"/>
    <col min="10506" max="10506" width="11" style="1" customWidth="1"/>
    <col min="10507" max="10748" width="9" style="1"/>
    <col min="10749" max="10749" width="3.58203125" style="1" customWidth="1"/>
    <col min="10750" max="10750" width="11.6640625" style="1" bestFit="1" customWidth="1"/>
    <col min="10751" max="10751" width="3.58203125" style="1" customWidth="1"/>
    <col min="10752" max="10752" width="9.83203125" style="1" customWidth="1"/>
    <col min="10753" max="10754" width="9.08203125" style="1" customWidth="1"/>
    <col min="10755" max="10755" width="8.83203125" style="1" customWidth="1"/>
    <col min="10756" max="10756" width="8" style="1" customWidth="1"/>
    <col min="10757" max="10757" width="7.58203125" style="1" customWidth="1"/>
    <col min="10758" max="10759" width="0" style="1" hidden="1" customWidth="1"/>
    <col min="10760" max="10760" width="10.33203125" style="1" customWidth="1"/>
    <col min="10761" max="10761" width="10" style="1" customWidth="1"/>
    <col min="10762" max="10762" width="11" style="1" customWidth="1"/>
    <col min="10763" max="11004" width="9" style="1"/>
    <col min="11005" max="11005" width="3.58203125" style="1" customWidth="1"/>
    <col min="11006" max="11006" width="11.6640625" style="1" bestFit="1" customWidth="1"/>
    <col min="11007" max="11007" width="3.58203125" style="1" customWidth="1"/>
    <col min="11008" max="11008" width="9.83203125" style="1" customWidth="1"/>
    <col min="11009" max="11010" width="9.08203125" style="1" customWidth="1"/>
    <col min="11011" max="11011" width="8.83203125" style="1" customWidth="1"/>
    <col min="11012" max="11012" width="8" style="1" customWidth="1"/>
    <col min="11013" max="11013" width="7.58203125" style="1" customWidth="1"/>
    <col min="11014" max="11015" width="0" style="1" hidden="1" customWidth="1"/>
    <col min="11016" max="11016" width="10.33203125" style="1" customWidth="1"/>
    <col min="11017" max="11017" width="10" style="1" customWidth="1"/>
    <col min="11018" max="11018" width="11" style="1" customWidth="1"/>
    <col min="11019" max="11260" width="9" style="1"/>
    <col min="11261" max="11261" width="3.58203125" style="1" customWidth="1"/>
    <col min="11262" max="11262" width="11.6640625" style="1" bestFit="1" customWidth="1"/>
    <col min="11263" max="11263" width="3.58203125" style="1" customWidth="1"/>
    <col min="11264" max="11264" width="9.83203125" style="1" customWidth="1"/>
    <col min="11265" max="11266" width="9.08203125" style="1" customWidth="1"/>
    <col min="11267" max="11267" width="8.83203125" style="1" customWidth="1"/>
    <col min="11268" max="11268" width="8" style="1" customWidth="1"/>
    <col min="11269" max="11269" width="7.58203125" style="1" customWidth="1"/>
    <col min="11270" max="11271" width="0" style="1" hidden="1" customWidth="1"/>
    <col min="11272" max="11272" width="10.33203125" style="1" customWidth="1"/>
    <col min="11273" max="11273" width="10" style="1" customWidth="1"/>
    <col min="11274" max="11274" width="11" style="1" customWidth="1"/>
    <col min="11275" max="11516" width="9" style="1"/>
    <col min="11517" max="11517" width="3.58203125" style="1" customWidth="1"/>
    <col min="11518" max="11518" width="11.6640625" style="1" bestFit="1" customWidth="1"/>
    <col min="11519" max="11519" width="3.58203125" style="1" customWidth="1"/>
    <col min="11520" max="11520" width="9.83203125" style="1" customWidth="1"/>
    <col min="11521" max="11522" width="9.08203125" style="1" customWidth="1"/>
    <col min="11523" max="11523" width="8.83203125" style="1" customWidth="1"/>
    <col min="11524" max="11524" width="8" style="1" customWidth="1"/>
    <col min="11525" max="11525" width="7.58203125" style="1" customWidth="1"/>
    <col min="11526" max="11527" width="0" style="1" hidden="1" customWidth="1"/>
    <col min="11528" max="11528" width="10.33203125" style="1" customWidth="1"/>
    <col min="11529" max="11529" width="10" style="1" customWidth="1"/>
    <col min="11530" max="11530" width="11" style="1" customWidth="1"/>
    <col min="11531" max="11772" width="9" style="1"/>
    <col min="11773" max="11773" width="3.58203125" style="1" customWidth="1"/>
    <col min="11774" max="11774" width="11.6640625" style="1" bestFit="1" customWidth="1"/>
    <col min="11775" max="11775" width="3.58203125" style="1" customWidth="1"/>
    <col min="11776" max="11776" width="9.83203125" style="1" customWidth="1"/>
    <col min="11777" max="11778" width="9.08203125" style="1" customWidth="1"/>
    <col min="11779" max="11779" width="8.83203125" style="1" customWidth="1"/>
    <col min="11780" max="11780" width="8" style="1" customWidth="1"/>
    <col min="11781" max="11781" width="7.58203125" style="1" customWidth="1"/>
    <col min="11782" max="11783" width="0" style="1" hidden="1" customWidth="1"/>
    <col min="11784" max="11784" width="10.33203125" style="1" customWidth="1"/>
    <col min="11785" max="11785" width="10" style="1" customWidth="1"/>
    <col min="11786" max="11786" width="11" style="1" customWidth="1"/>
    <col min="11787" max="12028" width="9" style="1"/>
    <col min="12029" max="12029" width="3.58203125" style="1" customWidth="1"/>
    <col min="12030" max="12030" width="11.6640625" style="1" bestFit="1" customWidth="1"/>
    <col min="12031" max="12031" width="3.58203125" style="1" customWidth="1"/>
    <col min="12032" max="12032" width="9.83203125" style="1" customWidth="1"/>
    <col min="12033" max="12034" width="9.08203125" style="1" customWidth="1"/>
    <col min="12035" max="12035" width="8.83203125" style="1" customWidth="1"/>
    <col min="12036" max="12036" width="8" style="1" customWidth="1"/>
    <col min="12037" max="12037" width="7.58203125" style="1" customWidth="1"/>
    <col min="12038" max="12039" width="0" style="1" hidden="1" customWidth="1"/>
    <col min="12040" max="12040" width="10.33203125" style="1" customWidth="1"/>
    <col min="12041" max="12041" width="10" style="1" customWidth="1"/>
    <col min="12042" max="12042" width="11" style="1" customWidth="1"/>
    <col min="12043" max="12284" width="9" style="1"/>
    <col min="12285" max="12285" width="3.58203125" style="1" customWidth="1"/>
    <col min="12286" max="12286" width="11.6640625" style="1" bestFit="1" customWidth="1"/>
    <col min="12287" max="12287" width="3.58203125" style="1" customWidth="1"/>
    <col min="12288" max="12288" width="9.83203125" style="1" customWidth="1"/>
    <col min="12289" max="12290" width="9.08203125" style="1" customWidth="1"/>
    <col min="12291" max="12291" width="8.83203125" style="1" customWidth="1"/>
    <col min="12292" max="12292" width="8" style="1" customWidth="1"/>
    <col min="12293" max="12293" width="7.58203125" style="1" customWidth="1"/>
    <col min="12294" max="12295" width="0" style="1" hidden="1" customWidth="1"/>
    <col min="12296" max="12296" width="10.33203125" style="1" customWidth="1"/>
    <col min="12297" max="12297" width="10" style="1" customWidth="1"/>
    <col min="12298" max="12298" width="11" style="1" customWidth="1"/>
    <col min="12299" max="12540" width="9" style="1"/>
    <col min="12541" max="12541" width="3.58203125" style="1" customWidth="1"/>
    <col min="12542" max="12542" width="11.6640625" style="1" bestFit="1" customWidth="1"/>
    <col min="12543" max="12543" width="3.58203125" style="1" customWidth="1"/>
    <col min="12544" max="12544" width="9.83203125" style="1" customWidth="1"/>
    <col min="12545" max="12546" width="9.08203125" style="1" customWidth="1"/>
    <col min="12547" max="12547" width="8.83203125" style="1" customWidth="1"/>
    <col min="12548" max="12548" width="8" style="1" customWidth="1"/>
    <col min="12549" max="12549" width="7.58203125" style="1" customWidth="1"/>
    <col min="12550" max="12551" width="0" style="1" hidden="1" customWidth="1"/>
    <col min="12552" max="12552" width="10.33203125" style="1" customWidth="1"/>
    <col min="12553" max="12553" width="10" style="1" customWidth="1"/>
    <col min="12554" max="12554" width="11" style="1" customWidth="1"/>
    <col min="12555" max="12796" width="9" style="1"/>
    <col min="12797" max="12797" width="3.58203125" style="1" customWidth="1"/>
    <col min="12798" max="12798" width="11.6640625" style="1" bestFit="1" customWidth="1"/>
    <col min="12799" max="12799" width="3.58203125" style="1" customWidth="1"/>
    <col min="12800" max="12800" width="9.83203125" style="1" customWidth="1"/>
    <col min="12801" max="12802" width="9.08203125" style="1" customWidth="1"/>
    <col min="12803" max="12803" width="8.83203125" style="1" customWidth="1"/>
    <col min="12804" max="12804" width="8" style="1" customWidth="1"/>
    <col min="12805" max="12805" width="7.58203125" style="1" customWidth="1"/>
    <col min="12806" max="12807" width="0" style="1" hidden="1" customWidth="1"/>
    <col min="12808" max="12808" width="10.33203125" style="1" customWidth="1"/>
    <col min="12809" max="12809" width="10" style="1" customWidth="1"/>
    <col min="12810" max="12810" width="11" style="1" customWidth="1"/>
    <col min="12811" max="13052" width="9" style="1"/>
    <col min="13053" max="13053" width="3.58203125" style="1" customWidth="1"/>
    <col min="13054" max="13054" width="11.6640625" style="1" bestFit="1" customWidth="1"/>
    <col min="13055" max="13055" width="3.58203125" style="1" customWidth="1"/>
    <col min="13056" max="13056" width="9.83203125" style="1" customWidth="1"/>
    <col min="13057" max="13058" width="9.08203125" style="1" customWidth="1"/>
    <col min="13059" max="13059" width="8.83203125" style="1" customWidth="1"/>
    <col min="13060" max="13060" width="8" style="1" customWidth="1"/>
    <col min="13061" max="13061" width="7.58203125" style="1" customWidth="1"/>
    <col min="13062" max="13063" width="0" style="1" hidden="1" customWidth="1"/>
    <col min="13064" max="13064" width="10.33203125" style="1" customWidth="1"/>
    <col min="13065" max="13065" width="10" style="1" customWidth="1"/>
    <col min="13066" max="13066" width="11" style="1" customWidth="1"/>
    <col min="13067" max="13308" width="9" style="1"/>
    <col min="13309" max="13309" width="3.58203125" style="1" customWidth="1"/>
    <col min="13310" max="13310" width="11.6640625" style="1" bestFit="1" customWidth="1"/>
    <col min="13311" max="13311" width="3.58203125" style="1" customWidth="1"/>
    <col min="13312" max="13312" width="9.83203125" style="1" customWidth="1"/>
    <col min="13313" max="13314" width="9.08203125" style="1" customWidth="1"/>
    <col min="13315" max="13315" width="8.83203125" style="1" customWidth="1"/>
    <col min="13316" max="13316" width="8" style="1" customWidth="1"/>
    <col min="13317" max="13317" width="7.58203125" style="1" customWidth="1"/>
    <col min="13318" max="13319" width="0" style="1" hidden="1" customWidth="1"/>
    <col min="13320" max="13320" width="10.33203125" style="1" customWidth="1"/>
    <col min="13321" max="13321" width="10" style="1" customWidth="1"/>
    <col min="13322" max="13322" width="11" style="1" customWidth="1"/>
    <col min="13323" max="13564" width="9" style="1"/>
    <col min="13565" max="13565" width="3.58203125" style="1" customWidth="1"/>
    <col min="13566" max="13566" width="11.6640625" style="1" bestFit="1" customWidth="1"/>
    <col min="13567" max="13567" width="3.58203125" style="1" customWidth="1"/>
    <col min="13568" max="13568" width="9.83203125" style="1" customWidth="1"/>
    <col min="13569" max="13570" width="9.08203125" style="1" customWidth="1"/>
    <col min="13571" max="13571" width="8.83203125" style="1" customWidth="1"/>
    <col min="13572" max="13572" width="8" style="1" customWidth="1"/>
    <col min="13573" max="13573" width="7.58203125" style="1" customWidth="1"/>
    <col min="13574" max="13575" width="0" style="1" hidden="1" customWidth="1"/>
    <col min="13576" max="13576" width="10.33203125" style="1" customWidth="1"/>
    <col min="13577" max="13577" width="10" style="1" customWidth="1"/>
    <col min="13578" max="13578" width="11" style="1" customWidth="1"/>
    <col min="13579" max="13820" width="9" style="1"/>
    <col min="13821" max="13821" width="3.58203125" style="1" customWidth="1"/>
    <col min="13822" max="13822" width="11.6640625" style="1" bestFit="1" customWidth="1"/>
    <col min="13823" max="13823" width="3.58203125" style="1" customWidth="1"/>
    <col min="13824" max="13824" width="9.83203125" style="1" customWidth="1"/>
    <col min="13825" max="13826" width="9.08203125" style="1" customWidth="1"/>
    <col min="13827" max="13827" width="8.83203125" style="1" customWidth="1"/>
    <col min="13828" max="13828" width="8" style="1" customWidth="1"/>
    <col min="13829" max="13829" width="7.58203125" style="1" customWidth="1"/>
    <col min="13830" max="13831" width="0" style="1" hidden="1" customWidth="1"/>
    <col min="13832" max="13832" width="10.33203125" style="1" customWidth="1"/>
    <col min="13833" max="13833" width="10" style="1" customWidth="1"/>
    <col min="13834" max="13834" width="11" style="1" customWidth="1"/>
    <col min="13835" max="14076" width="9" style="1"/>
    <col min="14077" max="14077" width="3.58203125" style="1" customWidth="1"/>
    <col min="14078" max="14078" width="11.6640625" style="1" bestFit="1" customWidth="1"/>
    <col min="14079" max="14079" width="3.58203125" style="1" customWidth="1"/>
    <col min="14080" max="14080" width="9.83203125" style="1" customWidth="1"/>
    <col min="14081" max="14082" width="9.08203125" style="1" customWidth="1"/>
    <col min="14083" max="14083" width="8.83203125" style="1" customWidth="1"/>
    <col min="14084" max="14084" width="8" style="1" customWidth="1"/>
    <col min="14085" max="14085" width="7.58203125" style="1" customWidth="1"/>
    <col min="14086" max="14087" width="0" style="1" hidden="1" customWidth="1"/>
    <col min="14088" max="14088" width="10.33203125" style="1" customWidth="1"/>
    <col min="14089" max="14089" width="10" style="1" customWidth="1"/>
    <col min="14090" max="14090" width="11" style="1" customWidth="1"/>
    <col min="14091" max="14332" width="9" style="1"/>
    <col min="14333" max="14333" width="3.58203125" style="1" customWidth="1"/>
    <col min="14334" max="14334" width="11.6640625" style="1" bestFit="1" customWidth="1"/>
    <col min="14335" max="14335" width="3.58203125" style="1" customWidth="1"/>
    <col min="14336" max="14336" width="9.83203125" style="1" customWidth="1"/>
    <col min="14337" max="14338" width="9.08203125" style="1" customWidth="1"/>
    <col min="14339" max="14339" width="8.83203125" style="1" customWidth="1"/>
    <col min="14340" max="14340" width="8" style="1" customWidth="1"/>
    <col min="14341" max="14341" width="7.58203125" style="1" customWidth="1"/>
    <col min="14342" max="14343" width="0" style="1" hidden="1" customWidth="1"/>
    <col min="14344" max="14344" width="10.33203125" style="1" customWidth="1"/>
    <col min="14345" max="14345" width="10" style="1" customWidth="1"/>
    <col min="14346" max="14346" width="11" style="1" customWidth="1"/>
    <col min="14347" max="14588" width="9" style="1"/>
    <col min="14589" max="14589" width="3.58203125" style="1" customWidth="1"/>
    <col min="14590" max="14590" width="11.6640625" style="1" bestFit="1" customWidth="1"/>
    <col min="14591" max="14591" width="3.58203125" style="1" customWidth="1"/>
    <col min="14592" max="14592" width="9.83203125" style="1" customWidth="1"/>
    <col min="14593" max="14594" width="9.08203125" style="1" customWidth="1"/>
    <col min="14595" max="14595" width="8.83203125" style="1" customWidth="1"/>
    <col min="14596" max="14596" width="8" style="1" customWidth="1"/>
    <col min="14597" max="14597" width="7.58203125" style="1" customWidth="1"/>
    <col min="14598" max="14599" width="0" style="1" hidden="1" customWidth="1"/>
    <col min="14600" max="14600" width="10.33203125" style="1" customWidth="1"/>
    <col min="14601" max="14601" width="10" style="1" customWidth="1"/>
    <col min="14602" max="14602" width="11" style="1" customWidth="1"/>
    <col min="14603" max="14844" width="9" style="1"/>
    <col min="14845" max="14845" width="3.58203125" style="1" customWidth="1"/>
    <col min="14846" max="14846" width="11.6640625" style="1" bestFit="1" customWidth="1"/>
    <col min="14847" max="14847" width="3.58203125" style="1" customWidth="1"/>
    <col min="14848" max="14848" width="9.83203125" style="1" customWidth="1"/>
    <col min="14849" max="14850" width="9.08203125" style="1" customWidth="1"/>
    <col min="14851" max="14851" width="8.83203125" style="1" customWidth="1"/>
    <col min="14852" max="14852" width="8" style="1" customWidth="1"/>
    <col min="14853" max="14853" width="7.58203125" style="1" customWidth="1"/>
    <col min="14854" max="14855" width="0" style="1" hidden="1" customWidth="1"/>
    <col min="14856" max="14856" width="10.33203125" style="1" customWidth="1"/>
    <col min="14857" max="14857" width="10" style="1" customWidth="1"/>
    <col min="14858" max="14858" width="11" style="1" customWidth="1"/>
    <col min="14859" max="15100" width="9" style="1"/>
    <col min="15101" max="15101" width="3.58203125" style="1" customWidth="1"/>
    <col min="15102" max="15102" width="11.6640625" style="1" bestFit="1" customWidth="1"/>
    <col min="15103" max="15103" width="3.58203125" style="1" customWidth="1"/>
    <col min="15104" max="15104" width="9.83203125" style="1" customWidth="1"/>
    <col min="15105" max="15106" width="9.08203125" style="1" customWidth="1"/>
    <col min="15107" max="15107" width="8.83203125" style="1" customWidth="1"/>
    <col min="15108" max="15108" width="8" style="1" customWidth="1"/>
    <col min="15109" max="15109" width="7.58203125" style="1" customWidth="1"/>
    <col min="15110" max="15111" width="0" style="1" hidden="1" customWidth="1"/>
    <col min="15112" max="15112" width="10.33203125" style="1" customWidth="1"/>
    <col min="15113" max="15113" width="10" style="1" customWidth="1"/>
    <col min="15114" max="15114" width="11" style="1" customWidth="1"/>
    <col min="15115" max="15356" width="9" style="1"/>
    <col min="15357" max="15357" width="3.58203125" style="1" customWidth="1"/>
    <col min="15358" max="15358" width="11.6640625" style="1" bestFit="1" customWidth="1"/>
    <col min="15359" max="15359" width="3.58203125" style="1" customWidth="1"/>
    <col min="15360" max="15360" width="9.83203125" style="1" customWidth="1"/>
    <col min="15361" max="15362" width="9.08203125" style="1" customWidth="1"/>
    <col min="15363" max="15363" width="8.83203125" style="1" customWidth="1"/>
    <col min="15364" max="15364" width="8" style="1" customWidth="1"/>
    <col min="15365" max="15365" width="7.58203125" style="1" customWidth="1"/>
    <col min="15366" max="15367" width="0" style="1" hidden="1" customWidth="1"/>
    <col min="15368" max="15368" width="10.33203125" style="1" customWidth="1"/>
    <col min="15369" max="15369" width="10" style="1" customWidth="1"/>
    <col min="15370" max="15370" width="11" style="1" customWidth="1"/>
    <col min="15371" max="15612" width="9" style="1"/>
    <col min="15613" max="15613" width="3.58203125" style="1" customWidth="1"/>
    <col min="15614" max="15614" width="11.6640625" style="1" bestFit="1" customWidth="1"/>
    <col min="15615" max="15615" width="3.58203125" style="1" customWidth="1"/>
    <col min="15616" max="15616" width="9.83203125" style="1" customWidth="1"/>
    <col min="15617" max="15618" width="9.08203125" style="1" customWidth="1"/>
    <col min="15619" max="15619" width="8.83203125" style="1" customWidth="1"/>
    <col min="15620" max="15620" width="8" style="1" customWidth="1"/>
    <col min="15621" max="15621" width="7.58203125" style="1" customWidth="1"/>
    <col min="15622" max="15623" width="0" style="1" hidden="1" customWidth="1"/>
    <col min="15624" max="15624" width="10.33203125" style="1" customWidth="1"/>
    <col min="15625" max="15625" width="10" style="1" customWidth="1"/>
    <col min="15626" max="15626" width="11" style="1" customWidth="1"/>
    <col min="15627" max="15868" width="9" style="1"/>
    <col min="15869" max="15869" width="3.58203125" style="1" customWidth="1"/>
    <col min="15870" max="15870" width="11.6640625" style="1" bestFit="1" customWidth="1"/>
    <col min="15871" max="15871" width="3.58203125" style="1" customWidth="1"/>
    <col min="15872" max="15872" width="9.83203125" style="1" customWidth="1"/>
    <col min="15873" max="15874" width="9.08203125" style="1" customWidth="1"/>
    <col min="15875" max="15875" width="8.83203125" style="1" customWidth="1"/>
    <col min="15876" max="15876" width="8" style="1" customWidth="1"/>
    <col min="15877" max="15877" width="7.58203125" style="1" customWidth="1"/>
    <col min="15878" max="15879" width="0" style="1" hidden="1" customWidth="1"/>
    <col min="15880" max="15880" width="10.33203125" style="1" customWidth="1"/>
    <col min="15881" max="15881" width="10" style="1" customWidth="1"/>
    <col min="15882" max="15882" width="11" style="1" customWidth="1"/>
    <col min="15883" max="16124" width="9" style="1"/>
    <col min="16125" max="16125" width="3.58203125" style="1" customWidth="1"/>
    <col min="16126" max="16126" width="11.6640625" style="1" bestFit="1" customWidth="1"/>
    <col min="16127" max="16127" width="3.58203125" style="1" customWidth="1"/>
    <col min="16128" max="16128" width="9.83203125" style="1" customWidth="1"/>
    <col min="16129" max="16130" width="9.08203125" style="1" customWidth="1"/>
    <col min="16131" max="16131" width="8.83203125" style="1" customWidth="1"/>
    <col min="16132" max="16132" width="8" style="1" customWidth="1"/>
    <col min="16133" max="16133" width="7.58203125" style="1" customWidth="1"/>
    <col min="16134" max="16135" width="0" style="1" hidden="1" customWidth="1"/>
    <col min="16136" max="16136" width="10.33203125" style="1" customWidth="1"/>
    <col min="16137" max="16137" width="10" style="1" customWidth="1"/>
    <col min="16138" max="16138" width="11" style="1" customWidth="1"/>
    <col min="16139" max="16381" width="9" style="1"/>
    <col min="16382" max="16384" width="9" style="1" customWidth="1"/>
  </cols>
  <sheetData>
    <row r="1" spans="1:12" s="4" customFormat="1" ht="15.5" x14ac:dyDescent="0.35">
      <c r="A1" s="85" t="s">
        <v>0</v>
      </c>
      <c r="B1" s="85"/>
      <c r="C1" s="85"/>
      <c r="D1" s="85"/>
      <c r="E1" s="85"/>
      <c r="F1" s="85"/>
      <c r="G1" s="85"/>
      <c r="H1" s="85"/>
    </row>
    <row r="2" spans="1:12" s="4" customFormat="1" ht="15.5" x14ac:dyDescent="0.35">
      <c r="A2" s="86" t="s">
        <v>78</v>
      </c>
      <c r="B2" s="86"/>
      <c r="C2" s="86"/>
      <c r="D2" s="86"/>
      <c r="E2" s="86"/>
      <c r="F2" s="86"/>
      <c r="G2" s="86"/>
      <c r="H2" s="86"/>
    </row>
    <row r="3" spans="1:12" s="9" customFormat="1" ht="13" x14ac:dyDescent="0.3">
      <c r="A3" s="95" t="s">
        <v>1</v>
      </c>
      <c r="B3" s="98" t="s">
        <v>2</v>
      </c>
      <c r="C3" s="101" t="s">
        <v>3</v>
      </c>
      <c r="D3" s="5" t="s">
        <v>4</v>
      </c>
      <c r="E3" s="65" t="s">
        <v>4</v>
      </c>
      <c r="F3" s="7" t="s">
        <v>5</v>
      </c>
      <c r="G3" s="6" t="s">
        <v>6</v>
      </c>
      <c r="H3" s="103" t="s">
        <v>7</v>
      </c>
      <c r="I3" s="8"/>
    </row>
    <row r="4" spans="1:12" s="9" customFormat="1" ht="15.5" x14ac:dyDescent="0.3">
      <c r="A4" s="96"/>
      <c r="B4" s="99"/>
      <c r="C4" s="102"/>
      <c r="D4" s="10" t="s">
        <v>8</v>
      </c>
      <c r="E4" s="66" t="s">
        <v>61</v>
      </c>
      <c r="F4" s="12"/>
      <c r="G4" s="11" t="s">
        <v>9</v>
      </c>
      <c r="H4" s="104"/>
      <c r="I4" s="8"/>
    </row>
    <row r="5" spans="1:12" s="9" customFormat="1" ht="13" x14ac:dyDescent="0.3">
      <c r="A5" s="97"/>
      <c r="B5" s="100"/>
      <c r="C5" s="13" t="s">
        <v>80</v>
      </c>
      <c r="D5" s="13" t="s">
        <v>79</v>
      </c>
      <c r="E5" s="67"/>
      <c r="F5" s="15" t="s">
        <v>10</v>
      </c>
      <c r="G5" s="14" t="s">
        <v>10</v>
      </c>
      <c r="H5" s="105"/>
      <c r="I5" s="8"/>
    </row>
    <row r="6" spans="1:12" s="4" customFormat="1" ht="15.5" x14ac:dyDescent="0.35">
      <c r="A6" s="16">
        <v>1</v>
      </c>
      <c r="B6" s="34" t="s">
        <v>11</v>
      </c>
      <c r="C6" s="17"/>
      <c r="D6" s="18"/>
      <c r="E6" s="18"/>
      <c r="F6" s="19"/>
      <c r="G6" s="18"/>
      <c r="H6" s="20">
        <f t="shared" ref="H6:H46" si="0">SUM(C6:G6)</f>
        <v>0</v>
      </c>
      <c r="I6" s="21"/>
    </row>
    <row r="7" spans="1:12" s="4" customFormat="1" ht="15.5" x14ac:dyDescent="0.35">
      <c r="A7" s="16">
        <v>2</v>
      </c>
      <c r="B7" s="34" t="s">
        <v>12</v>
      </c>
      <c r="C7" s="22">
        <v>8750</v>
      </c>
      <c r="D7" s="18"/>
      <c r="E7" s="18"/>
      <c r="F7" s="12"/>
      <c r="G7" s="18"/>
      <c r="H7" s="20">
        <f t="shared" si="0"/>
        <v>8750</v>
      </c>
      <c r="I7" s="21"/>
    </row>
    <row r="8" spans="1:12" s="4" customFormat="1" ht="15.5" x14ac:dyDescent="0.35">
      <c r="A8" s="16">
        <v>3</v>
      </c>
      <c r="B8" s="34" t="s">
        <v>13</v>
      </c>
      <c r="C8" s="22">
        <v>41000</v>
      </c>
      <c r="D8" s="18"/>
      <c r="E8" s="18"/>
      <c r="F8" s="19"/>
      <c r="G8" s="18"/>
      <c r="H8" s="20">
        <f t="shared" si="0"/>
        <v>41000</v>
      </c>
      <c r="I8" s="21"/>
    </row>
    <row r="9" spans="1:12" s="4" customFormat="1" ht="15.5" x14ac:dyDescent="0.35">
      <c r="A9" s="16">
        <v>4</v>
      </c>
      <c r="B9" s="34" t="s">
        <v>14</v>
      </c>
      <c r="C9" s="22">
        <v>24000</v>
      </c>
      <c r="D9" s="18">
        <v>990</v>
      </c>
      <c r="E9" s="18"/>
      <c r="F9" s="19"/>
      <c r="G9" s="18"/>
      <c r="H9" s="20">
        <f t="shared" si="0"/>
        <v>24990</v>
      </c>
      <c r="I9" s="21"/>
    </row>
    <row r="10" spans="1:12" s="4" customFormat="1" ht="15.5" x14ac:dyDescent="0.35">
      <c r="A10" s="16">
        <v>5</v>
      </c>
      <c r="B10" s="34" t="s">
        <v>15</v>
      </c>
      <c r="C10" s="22">
        <v>9000</v>
      </c>
      <c r="D10" s="18"/>
      <c r="E10" s="18"/>
      <c r="F10" s="19"/>
      <c r="G10" s="18"/>
      <c r="H10" s="20">
        <f t="shared" si="0"/>
        <v>9000</v>
      </c>
      <c r="I10" s="21"/>
    </row>
    <row r="11" spans="1:12" s="4" customFormat="1" ht="15.5" x14ac:dyDescent="0.35">
      <c r="A11" s="16">
        <v>6</v>
      </c>
      <c r="B11" s="34" t="s">
        <v>16</v>
      </c>
      <c r="C11" s="22"/>
      <c r="D11" s="18"/>
      <c r="E11" s="18"/>
      <c r="F11" s="19"/>
      <c r="G11" s="18"/>
      <c r="H11" s="20">
        <f t="shared" si="0"/>
        <v>0</v>
      </c>
      <c r="I11" s="21"/>
      <c r="L11" s="32"/>
    </row>
    <row r="12" spans="1:12" s="4" customFormat="1" ht="15.5" x14ac:dyDescent="0.35">
      <c r="A12" s="16">
        <v>7</v>
      </c>
      <c r="B12" s="34" t="s">
        <v>17</v>
      </c>
      <c r="C12" s="22">
        <v>1465</v>
      </c>
      <c r="D12" s="18"/>
      <c r="E12" s="23"/>
      <c r="F12" s="19"/>
      <c r="G12" s="18"/>
      <c r="H12" s="20">
        <f t="shared" si="0"/>
        <v>1465</v>
      </c>
      <c r="I12" s="21"/>
    </row>
    <row r="13" spans="1:12" s="4" customFormat="1" ht="15.5" x14ac:dyDescent="0.35">
      <c r="A13" s="16">
        <v>8</v>
      </c>
      <c r="B13" s="34" t="s">
        <v>18</v>
      </c>
      <c r="C13" s="22">
        <v>28260</v>
      </c>
      <c r="D13" s="18"/>
      <c r="E13" s="18"/>
      <c r="F13" s="19"/>
      <c r="G13" s="18"/>
      <c r="H13" s="20">
        <f t="shared" si="0"/>
        <v>28260</v>
      </c>
      <c r="I13" s="21"/>
    </row>
    <row r="14" spans="1:12" s="24" customFormat="1" ht="15.5" x14ac:dyDescent="0.35">
      <c r="A14" s="16">
        <v>9</v>
      </c>
      <c r="B14" s="34" t="s">
        <v>19</v>
      </c>
      <c r="C14" s="22"/>
      <c r="D14" s="18"/>
      <c r="E14" s="18"/>
      <c r="F14" s="19"/>
      <c r="G14" s="18"/>
      <c r="H14" s="20">
        <f t="shared" si="0"/>
        <v>0</v>
      </c>
    </row>
    <row r="15" spans="1:12" s="4" customFormat="1" ht="15.5" x14ac:dyDescent="0.35">
      <c r="A15" s="16">
        <v>10</v>
      </c>
      <c r="B15" s="34" t="s">
        <v>20</v>
      </c>
      <c r="C15" s="17">
        <v>20000</v>
      </c>
      <c r="D15" s="18"/>
      <c r="E15" s="18"/>
      <c r="F15" s="19"/>
      <c r="G15" s="18"/>
      <c r="H15" s="20">
        <f t="shared" si="0"/>
        <v>20000</v>
      </c>
      <c r="I15" s="21"/>
    </row>
    <row r="16" spans="1:12" s="4" customFormat="1" ht="15.5" x14ac:dyDescent="0.35">
      <c r="A16" s="16">
        <v>11</v>
      </c>
      <c r="B16" s="34" t="s">
        <v>21</v>
      </c>
      <c r="C16" s="22"/>
      <c r="D16" s="18"/>
      <c r="E16" s="18"/>
      <c r="F16" s="19"/>
      <c r="G16" s="18"/>
      <c r="H16" s="20">
        <f t="shared" si="0"/>
        <v>0</v>
      </c>
      <c r="I16" s="21"/>
    </row>
    <row r="17" spans="1:9" s="4" customFormat="1" ht="15.5" x14ac:dyDescent="0.35">
      <c r="A17" s="16">
        <v>12</v>
      </c>
      <c r="B17" s="34" t="s">
        <v>22</v>
      </c>
      <c r="C17" s="22"/>
      <c r="D17" s="18"/>
      <c r="E17" s="18"/>
      <c r="F17" s="19"/>
      <c r="G17" s="18"/>
      <c r="H17" s="20">
        <f t="shared" si="0"/>
        <v>0</v>
      </c>
      <c r="I17" s="21"/>
    </row>
    <row r="18" spans="1:9" s="4" customFormat="1" ht="15.5" x14ac:dyDescent="0.35">
      <c r="A18" s="16">
        <v>13</v>
      </c>
      <c r="B18" s="34" t="s">
        <v>23</v>
      </c>
      <c r="C18" s="22">
        <v>4800</v>
      </c>
      <c r="D18" s="18"/>
      <c r="E18" s="18"/>
      <c r="F18" s="19"/>
      <c r="G18" s="18"/>
      <c r="H18" s="20">
        <f t="shared" si="0"/>
        <v>4800</v>
      </c>
      <c r="I18" s="21"/>
    </row>
    <row r="19" spans="1:9" s="4" customFormat="1" ht="15.5" x14ac:dyDescent="0.35">
      <c r="A19" s="16">
        <v>14</v>
      </c>
      <c r="B19" s="34" t="s">
        <v>24</v>
      </c>
      <c r="C19" s="22"/>
      <c r="D19" s="18"/>
      <c r="E19" s="18"/>
      <c r="F19" s="19"/>
      <c r="G19" s="18"/>
      <c r="H19" s="20">
        <f t="shared" si="0"/>
        <v>0</v>
      </c>
      <c r="I19" s="21"/>
    </row>
    <row r="20" spans="1:9" s="4" customFormat="1" ht="15.5" x14ac:dyDescent="0.35">
      <c r="A20" s="16">
        <v>15</v>
      </c>
      <c r="B20" s="34" t="s">
        <v>25</v>
      </c>
      <c r="C20" s="22"/>
      <c r="D20" s="18"/>
      <c r="E20" s="18"/>
      <c r="F20" s="19"/>
      <c r="G20" s="18"/>
      <c r="H20" s="20">
        <f t="shared" si="0"/>
        <v>0</v>
      </c>
      <c r="I20" s="21"/>
    </row>
    <row r="21" spans="1:9" s="4" customFormat="1" ht="15.5" x14ac:dyDescent="0.35">
      <c r="A21" s="16">
        <v>16</v>
      </c>
      <c r="B21" s="34" t="s">
        <v>26</v>
      </c>
      <c r="C21" s="22"/>
      <c r="D21" s="18"/>
      <c r="E21" s="18"/>
      <c r="F21" s="19"/>
      <c r="G21" s="18"/>
      <c r="H21" s="20">
        <f t="shared" si="0"/>
        <v>0</v>
      </c>
      <c r="I21" s="21"/>
    </row>
    <row r="22" spans="1:9" s="4" customFormat="1" ht="15.5" x14ac:dyDescent="0.35">
      <c r="A22" s="16">
        <v>17</v>
      </c>
      <c r="B22" s="34" t="s">
        <v>27</v>
      </c>
      <c r="C22" s="22"/>
      <c r="D22" s="18"/>
      <c r="E22" s="18"/>
      <c r="F22" s="19"/>
      <c r="G22" s="18"/>
      <c r="H22" s="20">
        <f t="shared" si="0"/>
        <v>0</v>
      </c>
      <c r="I22" s="21"/>
    </row>
    <row r="23" spans="1:9" s="4" customFormat="1" ht="15.5" x14ac:dyDescent="0.35">
      <c r="A23" s="16">
        <v>18</v>
      </c>
      <c r="B23" s="34" t="s">
        <v>28</v>
      </c>
      <c r="C23" s="22"/>
      <c r="D23" s="18"/>
      <c r="E23" s="18"/>
      <c r="F23" s="19"/>
      <c r="G23" s="18"/>
      <c r="H23" s="20">
        <f t="shared" si="0"/>
        <v>0</v>
      </c>
      <c r="I23" s="21"/>
    </row>
    <row r="24" spans="1:9" s="4" customFormat="1" ht="15.5" x14ac:dyDescent="0.35">
      <c r="A24" s="16">
        <v>19</v>
      </c>
      <c r="B24" s="34" t="s">
        <v>29</v>
      </c>
      <c r="C24" s="22"/>
      <c r="D24" s="18">
        <v>2850</v>
      </c>
      <c r="E24" s="18"/>
      <c r="F24" s="19"/>
      <c r="G24" s="18"/>
      <c r="H24" s="20">
        <f t="shared" si="0"/>
        <v>2850</v>
      </c>
      <c r="I24" s="21"/>
    </row>
    <row r="25" spans="1:9" s="4" customFormat="1" ht="15.5" x14ac:dyDescent="0.35">
      <c r="A25" s="16">
        <v>20</v>
      </c>
      <c r="B25" s="34" t="s">
        <v>30</v>
      </c>
      <c r="C25" s="22">
        <v>16400</v>
      </c>
      <c r="D25" s="18"/>
      <c r="E25" s="18"/>
      <c r="F25" s="19"/>
      <c r="G25" s="18"/>
      <c r="H25" s="20">
        <f t="shared" si="0"/>
        <v>16400</v>
      </c>
      <c r="I25" s="21"/>
    </row>
    <row r="26" spans="1:9" s="4" customFormat="1" ht="15.5" x14ac:dyDescent="0.35">
      <c r="A26" s="16">
        <v>21</v>
      </c>
      <c r="B26" s="34" t="s">
        <v>31</v>
      </c>
      <c r="C26" s="22"/>
      <c r="D26" s="18"/>
      <c r="E26" s="18"/>
      <c r="F26" s="19"/>
      <c r="G26" s="18"/>
      <c r="H26" s="20">
        <f t="shared" si="0"/>
        <v>0</v>
      </c>
      <c r="I26" s="21"/>
    </row>
    <row r="27" spans="1:9" s="4" customFormat="1" ht="15.5" x14ac:dyDescent="0.35">
      <c r="A27" s="16">
        <v>22</v>
      </c>
      <c r="B27" s="34" t="s">
        <v>32</v>
      </c>
      <c r="C27" s="22"/>
      <c r="D27" s="18"/>
      <c r="E27" s="18"/>
      <c r="F27" s="19"/>
      <c r="G27" s="18"/>
      <c r="H27" s="20">
        <f t="shared" si="0"/>
        <v>0</v>
      </c>
      <c r="I27" s="21"/>
    </row>
    <row r="28" spans="1:9" s="4" customFormat="1" ht="15.5" x14ac:dyDescent="0.35">
      <c r="A28" s="16">
        <v>23</v>
      </c>
      <c r="B28" s="34" t="s">
        <v>33</v>
      </c>
      <c r="C28" s="22"/>
      <c r="D28" s="18"/>
      <c r="E28" s="18"/>
      <c r="F28" s="19"/>
      <c r="G28" s="18"/>
      <c r="H28" s="20">
        <f t="shared" si="0"/>
        <v>0</v>
      </c>
      <c r="I28" s="21"/>
    </row>
    <row r="29" spans="1:9" s="4" customFormat="1" ht="15.5" x14ac:dyDescent="0.35">
      <c r="A29" s="16">
        <v>24</v>
      </c>
      <c r="B29" s="34" t="s">
        <v>34</v>
      </c>
      <c r="C29" s="22">
        <v>11000</v>
      </c>
      <c r="D29" s="18">
        <v>1495.5</v>
      </c>
      <c r="E29" s="18"/>
      <c r="F29" s="19"/>
      <c r="G29" s="18"/>
      <c r="H29" s="20">
        <f t="shared" si="0"/>
        <v>12495.5</v>
      </c>
      <c r="I29" s="21"/>
    </row>
    <row r="30" spans="1:9" s="4" customFormat="1" ht="15.5" x14ac:dyDescent="0.35">
      <c r="A30" s="16">
        <v>25</v>
      </c>
      <c r="B30" s="34" t="s">
        <v>35</v>
      </c>
      <c r="C30" s="22"/>
      <c r="D30" s="18"/>
      <c r="E30" s="18"/>
      <c r="F30" s="19"/>
      <c r="G30" s="18"/>
      <c r="H30" s="20">
        <f t="shared" si="0"/>
        <v>0</v>
      </c>
      <c r="I30" s="21"/>
    </row>
    <row r="31" spans="1:9" s="4" customFormat="1" ht="15.5" x14ac:dyDescent="0.35">
      <c r="A31" s="16">
        <v>26</v>
      </c>
      <c r="B31" s="34" t="s">
        <v>36</v>
      </c>
      <c r="C31" s="22">
        <v>4800</v>
      </c>
      <c r="D31" s="18"/>
      <c r="E31" s="18"/>
      <c r="F31" s="19"/>
      <c r="G31" s="18"/>
      <c r="H31" s="20">
        <f t="shared" si="0"/>
        <v>4800</v>
      </c>
      <c r="I31" s="21"/>
    </row>
    <row r="32" spans="1:9" s="4" customFormat="1" ht="15.5" x14ac:dyDescent="0.35">
      <c r="A32" s="16">
        <v>27</v>
      </c>
      <c r="B32" s="34" t="s">
        <v>37</v>
      </c>
      <c r="C32" s="22">
        <v>25721</v>
      </c>
      <c r="D32" s="18"/>
      <c r="E32" s="18"/>
      <c r="F32" s="19"/>
      <c r="G32" s="18"/>
      <c r="H32" s="20">
        <f t="shared" si="0"/>
        <v>25721</v>
      </c>
      <c r="I32" s="21"/>
    </row>
    <row r="33" spans="1:9" s="4" customFormat="1" ht="15.5" x14ac:dyDescent="0.35">
      <c r="A33" s="16">
        <v>28</v>
      </c>
      <c r="B33" s="34" t="s">
        <v>38</v>
      </c>
      <c r="C33" s="18">
        <v>18600</v>
      </c>
      <c r="D33" s="18">
        <v>21750</v>
      </c>
      <c r="E33" s="18"/>
      <c r="F33" s="19"/>
      <c r="G33" s="18"/>
      <c r="H33" s="20">
        <f t="shared" si="0"/>
        <v>40350</v>
      </c>
      <c r="I33" s="21"/>
    </row>
    <row r="34" spans="1:9" s="4" customFormat="1" ht="15.5" x14ac:dyDescent="0.35">
      <c r="A34" s="16">
        <v>29</v>
      </c>
      <c r="B34" s="34" t="s">
        <v>39</v>
      </c>
      <c r="C34" s="22"/>
      <c r="D34" s="18">
        <v>3587</v>
      </c>
      <c r="E34" s="18"/>
      <c r="F34" s="19"/>
      <c r="G34" s="18"/>
      <c r="H34" s="20">
        <f t="shared" si="0"/>
        <v>3587</v>
      </c>
      <c r="I34" s="21"/>
    </row>
    <row r="35" spans="1:9" s="4" customFormat="1" ht="15.5" x14ac:dyDescent="0.35">
      <c r="A35" s="16">
        <v>30</v>
      </c>
      <c r="B35" s="34" t="s">
        <v>40</v>
      </c>
      <c r="C35" s="22">
        <v>21050</v>
      </c>
      <c r="D35" s="18"/>
      <c r="E35" s="18"/>
      <c r="F35" s="19"/>
      <c r="G35" s="18"/>
      <c r="H35" s="20">
        <f t="shared" si="0"/>
        <v>21050</v>
      </c>
      <c r="I35" s="21"/>
    </row>
    <row r="36" spans="1:9" s="4" customFormat="1" ht="15.5" x14ac:dyDescent="0.35">
      <c r="A36" s="16">
        <v>31</v>
      </c>
      <c r="B36" s="34" t="s">
        <v>41</v>
      </c>
      <c r="C36" s="22">
        <v>26300</v>
      </c>
      <c r="D36" s="18"/>
      <c r="E36" s="18"/>
      <c r="F36" s="19"/>
      <c r="G36" s="18"/>
      <c r="H36" s="20">
        <f t="shared" si="0"/>
        <v>26300</v>
      </c>
      <c r="I36" s="21"/>
    </row>
    <row r="37" spans="1:9" s="4" customFormat="1" ht="15.5" x14ac:dyDescent="0.35">
      <c r="A37" s="16">
        <v>32</v>
      </c>
      <c r="B37" s="34" t="s">
        <v>42</v>
      </c>
      <c r="C37" s="22">
        <v>31000</v>
      </c>
      <c r="D37" s="18"/>
      <c r="E37" s="18"/>
      <c r="F37" s="19"/>
      <c r="G37" s="18"/>
      <c r="H37" s="20">
        <f t="shared" si="0"/>
        <v>31000</v>
      </c>
      <c r="I37" s="21"/>
    </row>
    <row r="38" spans="1:9" s="4" customFormat="1" ht="15.5" x14ac:dyDescent="0.35">
      <c r="A38" s="16">
        <v>33</v>
      </c>
      <c r="B38" s="34" t="s">
        <v>43</v>
      </c>
      <c r="C38" s="22">
        <v>42600</v>
      </c>
      <c r="D38" s="18">
        <v>838</v>
      </c>
      <c r="E38" s="18"/>
      <c r="F38" s="19"/>
      <c r="G38" s="18"/>
      <c r="H38" s="20">
        <f t="shared" si="0"/>
        <v>43438</v>
      </c>
      <c r="I38" s="21"/>
    </row>
    <row r="39" spans="1:9" s="4" customFormat="1" ht="15.5" x14ac:dyDescent="0.35">
      <c r="A39" s="16">
        <v>34</v>
      </c>
      <c r="B39" s="34" t="s">
        <v>44</v>
      </c>
      <c r="C39" s="22">
        <v>2250</v>
      </c>
      <c r="D39" s="18"/>
      <c r="E39" s="18"/>
      <c r="F39" s="19"/>
      <c r="G39" s="18"/>
      <c r="H39" s="20">
        <f t="shared" si="0"/>
        <v>2250</v>
      </c>
      <c r="I39" s="21"/>
    </row>
    <row r="40" spans="1:9" s="4" customFormat="1" ht="15.5" x14ac:dyDescent="0.35">
      <c r="A40" s="16">
        <v>35</v>
      </c>
      <c r="B40" s="34" t="s">
        <v>45</v>
      </c>
      <c r="C40" s="22">
        <v>44000</v>
      </c>
      <c r="D40" s="18"/>
      <c r="E40" s="18"/>
      <c r="F40" s="19"/>
      <c r="G40" s="18"/>
      <c r="H40" s="20">
        <f t="shared" si="0"/>
        <v>44000</v>
      </c>
      <c r="I40" s="21"/>
    </row>
    <row r="41" spans="1:9" s="4" customFormat="1" ht="15.5" x14ac:dyDescent="0.35">
      <c r="A41" s="16">
        <v>36</v>
      </c>
      <c r="B41" s="34" t="s">
        <v>46</v>
      </c>
      <c r="C41" s="22">
        <v>6442</v>
      </c>
      <c r="D41" s="18">
        <v>200</v>
      </c>
      <c r="E41" s="18"/>
      <c r="F41" s="19"/>
      <c r="G41" s="18"/>
      <c r="H41" s="20">
        <f t="shared" si="0"/>
        <v>6642</v>
      </c>
      <c r="I41" s="21"/>
    </row>
    <row r="42" spans="1:9" s="4" customFormat="1" ht="15.5" x14ac:dyDescent="0.35">
      <c r="A42" s="16">
        <v>37</v>
      </c>
      <c r="B42" s="34" t="s">
        <v>47</v>
      </c>
      <c r="C42" s="22">
        <v>4088</v>
      </c>
      <c r="D42" s="18"/>
      <c r="E42" s="18"/>
      <c r="F42" s="19"/>
      <c r="G42" s="18"/>
      <c r="H42" s="20">
        <f t="shared" si="0"/>
        <v>4088</v>
      </c>
      <c r="I42" s="21"/>
    </row>
    <row r="43" spans="1:9" s="4" customFormat="1" ht="15.5" x14ac:dyDescent="0.35">
      <c r="A43" s="16">
        <v>38</v>
      </c>
      <c r="B43" s="34" t="s">
        <v>48</v>
      </c>
      <c r="C43" s="22">
        <v>7000</v>
      </c>
      <c r="D43" s="18"/>
      <c r="E43" s="18"/>
      <c r="F43" s="19"/>
      <c r="G43" s="18"/>
      <c r="H43" s="20">
        <f t="shared" si="0"/>
        <v>7000</v>
      </c>
      <c r="I43" s="21"/>
    </row>
    <row r="44" spans="1:9" s="4" customFormat="1" ht="15.5" x14ac:dyDescent="0.35">
      <c r="A44" s="16">
        <v>39</v>
      </c>
      <c r="B44" s="34" t="s">
        <v>49</v>
      </c>
      <c r="C44" s="22">
        <v>12800</v>
      </c>
      <c r="D44" s="19"/>
      <c r="E44" s="19"/>
      <c r="F44" s="19"/>
      <c r="G44" s="18"/>
      <c r="H44" s="20">
        <f t="shared" si="0"/>
        <v>12800</v>
      </c>
      <c r="I44" s="21"/>
    </row>
    <row r="45" spans="1:9" s="4" customFormat="1" ht="15.5" x14ac:dyDescent="0.35">
      <c r="A45" s="16">
        <v>40</v>
      </c>
      <c r="B45" s="34" t="s">
        <v>50</v>
      </c>
      <c r="C45" s="22">
        <v>43300</v>
      </c>
      <c r="D45" s="18"/>
      <c r="E45" s="18"/>
      <c r="F45" s="19"/>
      <c r="G45" s="18"/>
      <c r="H45" s="20">
        <f t="shared" si="0"/>
        <v>43300</v>
      </c>
      <c r="I45" s="21"/>
    </row>
    <row r="46" spans="1:9" s="4" customFormat="1" ht="15.5" x14ac:dyDescent="0.35">
      <c r="A46" s="16">
        <v>41</v>
      </c>
      <c r="B46" s="36" t="s">
        <v>51</v>
      </c>
      <c r="C46" s="22"/>
      <c r="D46" s="18"/>
      <c r="E46" s="18"/>
      <c r="F46" s="19"/>
      <c r="G46" s="18"/>
      <c r="H46" s="20">
        <f t="shared" si="0"/>
        <v>0</v>
      </c>
      <c r="I46" s="21"/>
    </row>
    <row r="47" spans="1:9" s="4" customFormat="1" ht="15.5" x14ac:dyDescent="0.35">
      <c r="A47" s="16">
        <v>42</v>
      </c>
      <c r="B47" s="36" t="s">
        <v>52</v>
      </c>
      <c r="C47" s="22">
        <v>3800</v>
      </c>
      <c r="D47" s="18"/>
      <c r="E47" s="18"/>
      <c r="F47" s="19"/>
      <c r="G47" s="18"/>
      <c r="H47" s="20">
        <f>SUM(C47:F47)</f>
        <v>3800</v>
      </c>
      <c r="I47" s="21"/>
    </row>
    <row r="48" spans="1:9" s="4" customFormat="1" ht="15.5" x14ac:dyDescent="0.35">
      <c r="A48" s="16">
        <v>43</v>
      </c>
      <c r="B48" s="36" t="s">
        <v>53</v>
      </c>
      <c r="C48" s="22"/>
      <c r="D48" s="18"/>
      <c r="E48" s="18"/>
      <c r="F48" s="19"/>
      <c r="G48" s="18"/>
      <c r="H48" s="20">
        <f>SUM(C48:F48)</f>
        <v>0</v>
      </c>
      <c r="I48" s="21"/>
    </row>
    <row r="49" spans="1:10" s="4" customFormat="1" ht="15.5" x14ac:dyDescent="0.35">
      <c r="A49" s="25"/>
      <c r="B49" s="35" t="s">
        <v>7</v>
      </c>
      <c r="C49" s="26">
        <f t="shared" ref="C49:G49" si="1">SUM(C6:C48)</f>
        <v>458426</v>
      </c>
      <c r="D49" s="27">
        <f t="shared" si="1"/>
        <v>31710.5</v>
      </c>
      <c r="E49" s="27">
        <f t="shared" si="1"/>
        <v>0</v>
      </c>
      <c r="F49" s="28">
        <f t="shared" si="1"/>
        <v>0</v>
      </c>
      <c r="G49" s="20">
        <f t="shared" si="1"/>
        <v>0</v>
      </c>
      <c r="H49" s="20">
        <f>SUM(C49:E49)</f>
        <v>490136.5</v>
      </c>
      <c r="I49" s="29"/>
      <c r="J49" s="33"/>
    </row>
    <row r="51" spans="1:10" x14ac:dyDescent="0.4">
      <c r="E51" s="30"/>
    </row>
    <row r="52" spans="1:10" x14ac:dyDescent="0.4">
      <c r="C52" s="31"/>
      <c r="D52" s="31"/>
    </row>
  </sheetData>
  <mergeCells count="6">
    <mergeCell ref="A1:H1"/>
    <mergeCell ref="A2:H2"/>
    <mergeCell ref="A3:A5"/>
    <mergeCell ref="B3:B5"/>
    <mergeCell ref="C3:C4"/>
    <mergeCell ref="H3:H5"/>
  </mergeCells>
  <pageMargins left="0.94" right="0.7" top="0.75" bottom="0.75" header="0.3" footer="0.3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F2"/>
    </sheetView>
  </sheetViews>
  <sheetFormatPr defaultRowHeight="15.5" x14ac:dyDescent="0.35"/>
  <cols>
    <col min="1" max="1" width="7.5" style="24" customWidth="1"/>
    <col min="2" max="2" width="19.1640625" style="24" customWidth="1"/>
    <col min="3" max="3" width="14" style="47" customWidth="1"/>
    <col min="4" max="4" width="13.08203125" style="24" customWidth="1"/>
    <col min="5" max="5" width="14" style="24" customWidth="1"/>
    <col min="6" max="6" width="16.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81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65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66" t="s">
        <v>61</v>
      </c>
      <c r="F4" s="93"/>
      <c r="G4" s="44"/>
    </row>
    <row r="5" spans="1:10" s="4" customFormat="1" x14ac:dyDescent="0.35">
      <c r="A5" s="84"/>
      <c r="B5" s="89"/>
      <c r="C5" s="46" t="s">
        <v>79</v>
      </c>
      <c r="D5" s="46" t="s">
        <v>82</v>
      </c>
      <c r="E5" s="46" t="s">
        <v>82</v>
      </c>
      <c r="F5" s="94"/>
      <c r="G5" s="44"/>
    </row>
    <row r="6" spans="1:10" s="4" customFormat="1" x14ac:dyDescent="0.35">
      <c r="A6" s="16">
        <v>1</v>
      </c>
      <c r="B6" s="62" t="s">
        <v>11</v>
      </c>
      <c r="C6" s="17">
        <v>25000</v>
      </c>
      <c r="D6" s="18"/>
      <c r="E6" s="18"/>
      <c r="F6" s="20">
        <f t="shared" ref="F6:F48" si="0">SUM(C6:E6)</f>
        <v>25000</v>
      </c>
      <c r="G6" s="21"/>
    </row>
    <row r="7" spans="1:10" s="4" customFormat="1" x14ac:dyDescent="0.35">
      <c r="A7" s="16">
        <v>2</v>
      </c>
      <c r="B7" s="62" t="s">
        <v>12</v>
      </c>
      <c r="C7" s="22">
        <v>11000</v>
      </c>
      <c r="D7" s="18"/>
      <c r="E7" s="18"/>
      <c r="F7" s="20">
        <f t="shared" si="0"/>
        <v>11000</v>
      </c>
      <c r="G7" s="21"/>
    </row>
    <row r="8" spans="1:10" s="4" customFormat="1" x14ac:dyDescent="0.35">
      <c r="A8" s="16">
        <v>3</v>
      </c>
      <c r="B8" s="62" t="s">
        <v>13</v>
      </c>
      <c r="C8" s="22">
        <v>6800</v>
      </c>
      <c r="D8" s="18"/>
      <c r="E8" s="18"/>
      <c r="F8" s="20">
        <f t="shared" si="0"/>
        <v>6800</v>
      </c>
      <c r="G8" s="21"/>
    </row>
    <row r="9" spans="1:10" s="4" customFormat="1" x14ac:dyDescent="0.35">
      <c r="A9" s="16">
        <v>4</v>
      </c>
      <c r="B9" s="62" t="s">
        <v>14</v>
      </c>
      <c r="C9" s="22">
        <v>41260</v>
      </c>
      <c r="D9" s="18">
        <v>1937</v>
      </c>
      <c r="E9" s="18"/>
      <c r="F9" s="20">
        <f t="shared" si="0"/>
        <v>43197</v>
      </c>
      <c r="G9" s="21"/>
    </row>
    <row r="10" spans="1:10" s="4" customFormat="1" x14ac:dyDescent="0.35">
      <c r="A10" s="16">
        <v>5</v>
      </c>
      <c r="B10" s="62" t="s">
        <v>15</v>
      </c>
      <c r="C10" s="22">
        <v>39300</v>
      </c>
      <c r="D10" s="18"/>
      <c r="E10" s="18"/>
      <c r="F10" s="20">
        <f t="shared" si="0"/>
        <v>39300</v>
      </c>
      <c r="G10" s="21"/>
    </row>
    <row r="11" spans="1:10" s="4" customFormat="1" x14ac:dyDescent="0.35">
      <c r="A11" s="16">
        <v>6</v>
      </c>
      <c r="B11" s="62" t="s">
        <v>16</v>
      </c>
      <c r="C11" s="22"/>
      <c r="D11" s="18"/>
      <c r="E11" s="18"/>
      <c r="F11" s="20">
        <f t="shared" si="0"/>
        <v>0</v>
      </c>
      <c r="G11" s="21"/>
      <c r="J11" s="32"/>
    </row>
    <row r="12" spans="1:10" s="4" customFormat="1" x14ac:dyDescent="0.35">
      <c r="A12" s="16">
        <v>7</v>
      </c>
      <c r="B12" s="62" t="s">
        <v>17</v>
      </c>
      <c r="C12" s="22">
        <v>4350</v>
      </c>
      <c r="D12" s="18"/>
      <c r="E12" s="23"/>
      <c r="F12" s="20">
        <f t="shared" si="0"/>
        <v>4350</v>
      </c>
      <c r="G12" s="21"/>
    </row>
    <row r="13" spans="1:10" s="4" customFormat="1" x14ac:dyDescent="0.35">
      <c r="A13" s="16">
        <v>8</v>
      </c>
      <c r="B13" s="62" t="s">
        <v>18</v>
      </c>
      <c r="C13" s="22">
        <v>7000</v>
      </c>
      <c r="D13" s="18"/>
      <c r="E13" s="18"/>
      <c r="F13" s="20">
        <f t="shared" si="0"/>
        <v>7000</v>
      </c>
      <c r="G13" s="21"/>
    </row>
    <row r="14" spans="1:10" x14ac:dyDescent="0.35">
      <c r="A14" s="16">
        <v>9</v>
      </c>
      <c r="B14" s="62" t="s">
        <v>19</v>
      </c>
      <c r="C14" s="22">
        <v>10000</v>
      </c>
      <c r="D14" s="18">
        <v>17200</v>
      </c>
      <c r="E14" s="18"/>
      <c r="F14" s="20">
        <f t="shared" si="0"/>
        <v>27200</v>
      </c>
    </row>
    <row r="15" spans="1:10" s="4" customFormat="1" x14ac:dyDescent="0.35">
      <c r="A15" s="16">
        <v>10</v>
      </c>
      <c r="B15" s="62" t="s">
        <v>20</v>
      </c>
      <c r="C15" s="17"/>
      <c r="D15" s="18"/>
      <c r="E15" s="18"/>
      <c r="F15" s="20">
        <f t="shared" si="0"/>
        <v>0</v>
      </c>
      <c r="G15" s="21"/>
    </row>
    <row r="16" spans="1:10" s="4" customFormat="1" x14ac:dyDescent="0.35">
      <c r="A16" s="16">
        <v>11</v>
      </c>
      <c r="B16" s="62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62" t="s">
        <v>22</v>
      </c>
      <c r="C17" s="22"/>
      <c r="D17" s="18"/>
      <c r="E17" s="18"/>
      <c r="F17" s="20">
        <f t="shared" si="0"/>
        <v>0</v>
      </c>
      <c r="G17" s="21"/>
    </row>
    <row r="18" spans="1:7" s="4" customFormat="1" x14ac:dyDescent="0.35">
      <c r="A18" s="16">
        <v>13</v>
      </c>
      <c r="B18" s="62" t="s">
        <v>23</v>
      </c>
      <c r="C18" s="22"/>
      <c r="D18" s="18"/>
      <c r="E18" s="18"/>
      <c r="F18" s="20">
        <f t="shared" si="0"/>
        <v>0</v>
      </c>
      <c r="G18" s="21"/>
    </row>
    <row r="19" spans="1:7" s="4" customFormat="1" x14ac:dyDescent="0.35">
      <c r="A19" s="16">
        <v>14</v>
      </c>
      <c r="B19" s="62" t="s">
        <v>24</v>
      </c>
      <c r="C19" s="22"/>
      <c r="D19" s="18"/>
      <c r="E19" s="18"/>
      <c r="F19" s="20">
        <f t="shared" si="0"/>
        <v>0</v>
      </c>
      <c r="G19" s="21"/>
    </row>
    <row r="20" spans="1:7" s="4" customFormat="1" x14ac:dyDescent="0.35">
      <c r="A20" s="16">
        <v>15</v>
      </c>
      <c r="B20" s="62" t="s">
        <v>25</v>
      </c>
      <c r="C20" s="22"/>
      <c r="D20" s="18"/>
      <c r="E20" s="18"/>
      <c r="F20" s="20">
        <f t="shared" si="0"/>
        <v>0</v>
      </c>
      <c r="G20" s="21"/>
    </row>
    <row r="21" spans="1:7" s="4" customFormat="1" x14ac:dyDescent="0.35">
      <c r="A21" s="16">
        <v>16</v>
      </c>
      <c r="B21" s="62" t="s">
        <v>26</v>
      </c>
      <c r="C21" s="22">
        <v>3800</v>
      </c>
      <c r="D21" s="18"/>
      <c r="E21" s="18"/>
      <c r="F21" s="20">
        <f t="shared" si="0"/>
        <v>3800</v>
      </c>
      <c r="G21" s="21"/>
    </row>
    <row r="22" spans="1:7" s="4" customFormat="1" x14ac:dyDescent="0.35">
      <c r="A22" s="16">
        <v>17</v>
      </c>
      <c r="B22" s="62" t="s">
        <v>27</v>
      </c>
      <c r="C22" s="22">
        <f>25000+18200</f>
        <v>43200</v>
      </c>
      <c r="D22" s="18"/>
      <c r="E22" s="18"/>
      <c r="F22" s="20">
        <f t="shared" si="0"/>
        <v>43200</v>
      </c>
      <c r="G22" s="21"/>
    </row>
    <row r="23" spans="1:7" s="4" customFormat="1" x14ac:dyDescent="0.35">
      <c r="A23" s="16">
        <v>18</v>
      </c>
      <c r="B23" s="62" t="s">
        <v>28</v>
      </c>
      <c r="C23" s="22">
        <v>10500</v>
      </c>
      <c r="D23" s="18"/>
      <c r="E23" s="18"/>
      <c r="F23" s="20">
        <f t="shared" si="0"/>
        <v>10500</v>
      </c>
      <c r="G23" s="21"/>
    </row>
    <row r="24" spans="1:7" s="4" customFormat="1" x14ac:dyDescent="0.35">
      <c r="A24" s="16">
        <v>19</v>
      </c>
      <c r="B24" s="62" t="s">
        <v>29</v>
      </c>
      <c r="C24" s="22">
        <v>35800</v>
      </c>
      <c r="D24" s="18"/>
      <c r="E24" s="18"/>
      <c r="F24" s="20">
        <f t="shared" si="0"/>
        <v>35800</v>
      </c>
      <c r="G24" s="21"/>
    </row>
    <row r="25" spans="1:7" s="4" customFormat="1" x14ac:dyDescent="0.35">
      <c r="A25" s="16">
        <v>20</v>
      </c>
      <c r="B25" s="62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62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62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62" t="s">
        <v>33</v>
      </c>
      <c r="C28" s="22">
        <v>11220</v>
      </c>
      <c r="D28" s="18"/>
      <c r="E28" s="18"/>
      <c r="F28" s="20">
        <f t="shared" si="0"/>
        <v>11220</v>
      </c>
      <c r="G28" s="21"/>
    </row>
    <row r="29" spans="1:7" s="4" customFormat="1" x14ac:dyDescent="0.35">
      <c r="A29" s="16">
        <v>24</v>
      </c>
      <c r="B29" s="62" t="s">
        <v>34</v>
      </c>
      <c r="C29" s="22">
        <v>11800</v>
      </c>
      <c r="D29" s="18"/>
      <c r="E29" s="18"/>
      <c r="F29" s="20">
        <f t="shared" si="0"/>
        <v>11800</v>
      </c>
      <c r="G29" s="21"/>
    </row>
    <row r="30" spans="1:7" s="4" customFormat="1" x14ac:dyDescent="0.35">
      <c r="A30" s="16">
        <v>25</v>
      </c>
      <c r="B30" s="62" t="s">
        <v>36</v>
      </c>
      <c r="C30" s="22">
        <f>25000+4800</f>
        <v>29800</v>
      </c>
      <c r="D30" s="18">
        <v>20000</v>
      </c>
      <c r="E30" s="18"/>
      <c r="F30" s="20">
        <f t="shared" si="0"/>
        <v>49800</v>
      </c>
      <c r="G30" s="21"/>
    </row>
    <row r="31" spans="1:7" s="4" customFormat="1" x14ac:dyDescent="0.35">
      <c r="A31" s="16">
        <v>26</v>
      </c>
      <c r="B31" s="62" t="s">
        <v>37</v>
      </c>
      <c r="C31" s="22">
        <v>8700</v>
      </c>
      <c r="D31" s="18"/>
      <c r="E31" s="18"/>
      <c r="F31" s="20">
        <f t="shared" si="0"/>
        <v>8700</v>
      </c>
      <c r="G31" s="21"/>
    </row>
    <row r="32" spans="1:7" s="4" customFormat="1" x14ac:dyDescent="0.35">
      <c r="A32" s="16">
        <v>27</v>
      </c>
      <c r="B32" s="62" t="s">
        <v>38</v>
      </c>
      <c r="C32" s="18"/>
      <c r="D32" s="18"/>
      <c r="E32" s="18"/>
      <c r="F32" s="20">
        <f t="shared" si="0"/>
        <v>0</v>
      </c>
      <c r="G32" s="21"/>
    </row>
    <row r="33" spans="1:8" s="4" customFormat="1" x14ac:dyDescent="0.35">
      <c r="A33" s="16">
        <v>28</v>
      </c>
      <c r="B33" s="62" t="s">
        <v>39</v>
      </c>
      <c r="C33" s="22"/>
      <c r="D33" s="18">
        <v>950</v>
      </c>
      <c r="E33" s="18"/>
      <c r="F33" s="20">
        <f t="shared" si="0"/>
        <v>950</v>
      </c>
      <c r="G33" s="21"/>
    </row>
    <row r="34" spans="1:8" s="4" customFormat="1" x14ac:dyDescent="0.35">
      <c r="A34" s="16">
        <v>29</v>
      </c>
      <c r="B34" s="62" t="s">
        <v>40</v>
      </c>
      <c r="C34" s="22">
        <v>2400</v>
      </c>
      <c r="D34" s="18">
        <v>20260</v>
      </c>
      <c r="E34" s="18"/>
      <c r="F34" s="20">
        <f t="shared" si="0"/>
        <v>22660</v>
      </c>
      <c r="G34" s="21"/>
    </row>
    <row r="35" spans="1:8" s="4" customFormat="1" x14ac:dyDescent="0.35">
      <c r="A35" s="16">
        <v>30</v>
      </c>
      <c r="B35" s="62" t="s">
        <v>41</v>
      </c>
      <c r="C35" s="22">
        <v>19900</v>
      </c>
      <c r="D35" s="18">
        <v>650</v>
      </c>
      <c r="E35" s="18"/>
      <c r="F35" s="20">
        <f t="shared" si="0"/>
        <v>20550</v>
      </c>
      <c r="G35" s="21"/>
    </row>
    <row r="36" spans="1:8" s="4" customFormat="1" x14ac:dyDescent="0.35">
      <c r="A36" s="16">
        <v>31</v>
      </c>
      <c r="B36" s="62" t="s">
        <v>42</v>
      </c>
      <c r="C36" s="22">
        <v>10000</v>
      </c>
      <c r="D36" s="18"/>
      <c r="E36" s="18"/>
      <c r="F36" s="20">
        <f t="shared" si="0"/>
        <v>10000</v>
      </c>
      <c r="G36" s="21"/>
    </row>
    <row r="37" spans="1:8" s="4" customFormat="1" x14ac:dyDescent="0.35">
      <c r="A37" s="16">
        <v>32</v>
      </c>
      <c r="B37" s="62" t="s">
        <v>43</v>
      </c>
      <c r="C37" s="22">
        <v>5700</v>
      </c>
      <c r="D37" s="18"/>
      <c r="E37" s="18"/>
      <c r="F37" s="20">
        <f t="shared" si="0"/>
        <v>5700</v>
      </c>
      <c r="G37" s="21"/>
    </row>
    <row r="38" spans="1:8" s="4" customFormat="1" x14ac:dyDescent="0.35">
      <c r="A38" s="16">
        <v>33</v>
      </c>
      <c r="B38" s="62" t="s">
        <v>44</v>
      </c>
      <c r="C38" s="22">
        <v>23000</v>
      </c>
      <c r="D38" s="18"/>
      <c r="E38" s="18"/>
      <c r="F38" s="20">
        <f t="shared" si="0"/>
        <v>23000</v>
      </c>
      <c r="G38" s="21"/>
    </row>
    <row r="39" spans="1:8" s="4" customFormat="1" x14ac:dyDescent="0.35">
      <c r="A39" s="16">
        <v>34</v>
      </c>
      <c r="B39" s="62" t="s">
        <v>45</v>
      </c>
      <c r="C39" s="22">
        <v>21000</v>
      </c>
      <c r="D39" s="18"/>
      <c r="E39" s="18"/>
      <c r="F39" s="20">
        <f t="shared" si="0"/>
        <v>21000</v>
      </c>
      <c r="G39" s="21"/>
    </row>
    <row r="40" spans="1:8" s="4" customFormat="1" x14ac:dyDescent="0.35">
      <c r="A40" s="16">
        <v>35</v>
      </c>
      <c r="B40" s="62" t="s">
        <v>46</v>
      </c>
      <c r="C40" s="22"/>
      <c r="D40" s="18"/>
      <c r="E40" s="18"/>
      <c r="F40" s="20">
        <f t="shared" si="0"/>
        <v>0</v>
      </c>
      <c r="G40" s="21"/>
    </row>
    <row r="41" spans="1:8" s="4" customFormat="1" x14ac:dyDescent="0.35">
      <c r="A41" s="16">
        <v>36</v>
      </c>
      <c r="B41" s="62" t="s">
        <v>47</v>
      </c>
      <c r="C41" s="22"/>
      <c r="D41" s="18"/>
      <c r="E41" s="18"/>
      <c r="F41" s="20">
        <f t="shared" si="0"/>
        <v>0</v>
      </c>
      <c r="G41" s="21"/>
    </row>
    <row r="42" spans="1:8" s="4" customFormat="1" x14ac:dyDescent="0.35">
      <c r="A42" s="16">
        <v>37</v>
      </c>
      <c r="B42" s="62" t="s">
        <v>48</v>
      </c>
      <c r="C42" s="22">
        <v>8800</v>
      </c>
      <c r="D42" s="18"/>
      <c r="E42" s="18"/>
      <c r="F42" s="20">
        <f t="shared" si="0"/>
        <v>8800</v>
      </c>
      <c r="G42" s="21"/>
    </row>
    <row r="43" spans="1:8" s="4" customFormat="1" x14ac:dyDescent="0.35">
      <c r="A43" s="16">
        <v>38</v>
      </c>
      <c r="B43" s="62" t="s">
        <v>49</v>
      </c>
      <c r="C43" s="22">
        <v>2130</v>
      </c>
      <c r="D43" s="22"/>
      <c r="E43" s="19"/>
      <c r="F43" s="20">
        <f t="shared" si="0"/>
        <v>2130</v>
      </c>
      <c r="G43" s="21"/>
    </row>
    <row r="44" spans="1:8" s="4" customFormat="1" x14ac:dyDescent="0.35">
      <c r="A44" s="16">
        <v>39</v>
      </c>
      <c r="B44" s="62" t="s">
        <v>50</v>
      </c>
      <c r="C44" s="22">
        <v>21850</v>
      </c>
      <c r="D44" s="18"/>
      <c r="E44" s="18"/>
      <c r="F44" s="20">
        <f t="shared" si="0"/>
        <v>21850</v>
      </c>
      <c r="G44" s="21"/>
    </row>
    <row r="45" spans="1:8" s="4" customFormat="1" x14ac:dyDescent="0.35">
      <c r="A45" s="16">
        <v>40</v>
      </c>
      <c r="B45" s="64" t="s">
        <v>51</v>
      </c>
      <c r="C45" s="22">
        <v>1100</v>
      </c>
      <c r="D45" s="18"/>
      <c r="E45" s="18"/>
      <c r="F45" s="20">
        <f t="shared" si="0"/>
        <v>1100</v>
      </c>
      <c r="G45" s="21"/>
    </row>
    <row r="46" spans="1:8" s="4" customFormat="1" x14ac:dyDescent="0.35">
      <c r="A46" s="16">
        <v>41</v>
      </c>
      <c r="B46" s="64" t="s">
        <v>52</v>
      </c>
      <c r="C46" s="22" t="s">
        <v>54</v>
      </c>
      <c r="D46" s="18"/>
      <c r="E46" s="18"/>
      <c r="F46" s="20">
        <f t="shared" si="0"/>
        <v>0</v>
      </c>
      <c r="G46" s="21"/>
    </row>
    <row r="47" spans="1:8" s="4" customFormat="1" x14ac:dyDescent="0.35">
      <c r="A47" s="16">
        <v>42</v>
      </c>
      <c r="B47" s="64" t="s">
        <v>53</v>
      </c>
      <c r="C47" s="22"/>
      <c r="D47" s="18"/>
      <c r="E47" s="18"/>
      <c r="F47" s="20">
        <f t="shared" si="0"/>
        <v>0</v>
      </c>
      <c r="G47" s="21"/>
    </row>
    <row r="48" spans="1:8" s="4" customFormat="1" x14ac:dyDescent="0.35">
      <c r="A48" s="25"/>
      <c r="B48" s="63" t="s">
        <v>7</v>
      </c>
      <c r="C48" s="26">
        <f>SUM(C6:C47)</f>
        <v>415410</v>
      </c>
      <c r="D48" s="27">
        <f>SUM(D6:D47)</f>
        <v>60997</v>
      </c>
      <c r="E48" s="27">
        <f>SUM(E6:E47)</f>
        <v>0</v>
      </c>
      <c r="F48" s="20">
        <f t="shared" si="0"/>
        <v>476407</v>
      </c>
      <c r="G48" s="29"/>
      <c r="H48" s="33"/>
    </row>
    <row r="50" spans="3:9" ht="15.5" hidden="1" customHeight="1" x14ac:dyDescent="0.35">
      <c r="E50" s="48"/>
      <c r="I50" s="24" t="s">
        <v>57</v>
      </c>
    </row>
    <row r="51" spans="3:9" x14ac:dyDescent="0.35">
      <c r="C51" s="49"/>
      <c r="D51" s="49"/>
      <c r="F51" s="48"/>
    </row>
  </sheetData>
  <mergeCells count="6">
    <mergeCell ref="A3:A5"/>
    <mergeCell ref="B3:B5"/>
    <mergeCell ref="C3:C4"/>
    <mergeCell ref="A1:F1"/>
    <mergeCell ref="A2:F2"/>
    <mergeCell ref="F3:F5"/>
  </mergeCells>
  <pageMargins left="0.7" right="0.47" top="0.24" bottom="0.22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selection activeCell="F33" sqref="F33"/>
    </sheetView>
  </sheetViews>
  <sheetFormatPr defaultRowHeight="14.25" customHeight="1" x14ac:dyDescent="0.45"/>
  <cols>
    <col min="1" max="1" width="7.5" style="69" customWidth="1"/>
    <col min="2" max="2" width="19.1640625" style="69" customWidth="1"/>
    <col min="3" max="3" width="14" style="70" customWidth="1"/>
    <col min="4" max="4" width="13.08203125" style="69" customWidth="1"/>
    <col min="5" max="5" width="14" style="69" customWidth="1"/>
    <col min="6" max="6" width="16.5" style="69" customWidth="1"/>
    <col min="7" max="247" width="8.6640625" style="69"/>
    <col min="248" max="248" width="3.58203125" style="69" customWidth="1"/>
    <col min="249" max="249" width="11.6640625" style="69" bestFit="1" customWidth="1"/>
    <col min="250" max="250" width="3.58203125" style="69" customWidth="1"/>
    <col min="251" max="251" width="9.83203125" style="69" customWidth="1"/>
    <col min="252" max="253" width="9.08203125" style="69" customWidth="1"/>
    <col min="254" max="254" width="8.83203125" style="69" customWidth="1"/>
    <col min="255" max="255" width="8" style="69" customWidth="1"/>
    <col min="256" max="256" width="7.58203125" style="69" customWidth="1"/>
    <col min="257" max="258" width="0" style="69" hidden="1" customWidth="1"/>
    <col min="259" max="259" width="10.33203125" style="69" customWidth="1"/>
    <col min="260" max="260" width="10" style="69" customWidth="1"/>
    <col min="261" max="261" width="11" style="69" customWidth="1"/>
    <col min="262" max="503" width="8.6640625" style="69"/>
    <col min="504" max="504" width="3.58203125" style="69" customWidth="1"/>
    <col min="505" max="505" width="11.6640625" style="69" bestFit="1" customWidth="1"/>
    <col min="506" max="506" width="3.58203125" style="69" customWidth="1"/>
    <col min="507" max="507" width="9.83203125" style="69" customWidth="1"/>
    <col min="508" max="509" width="9.08203125" style="69" customWidth="1"/>
    <col min="510" max="510" width="8.83203125" style="69" customWidth="1"/>
    <col min="511" max="511" width="8" style="69" customWidth="1"/>
    <col min="512" max="512" width="7.58203125" style="69" customWidth="1"/>
    <col min="513" max="514" width="0" style="69" hidden="1" customWidth="1"/>
    <col min="515" max="515" width="10.33203125" style="69" customWidth="1"/>
    <col min="516" max="516" width="10" style="69" customWidth="1"/>
    <col min="517" max="517" width="11" style="69" customWidth="1"/>
    <col min="518" max="759" width="8.6640625" style="69"/>
    <col min="760" max="760" width="3.58203125" style="69" customWidth="1"/>
    <col min="761" max="761" width="11.6640625" style="69" bestFit="1" customWidth="1"/>
    <col min="762" max="762" width="3.58203125" style="69" customWidth="1"/>
    <col min="763" max="763" width="9.83203125" style="69" customWidth="1"/>
    <col min="764" max="765" width="9.08203125" style="69" customWidth="1"/>
    <col min="766" max="766" width="8.83203125" style="69" customWidth="1"/>
    <col min="767" max="767" width="8" style="69" customWidth="1"/>
    <col min="768" max="768" width="7.58203125" style="69" customWidth="1"/>
    <col min="769" max="770" width="0" style="69" hidden="1" customWidth="1"/>
    <col min="771" max="771" width="10.33203125" style="69" customWidth="1"/>
    <col min="772" max="772" width="10" style="69" customWidth="1"/>
    <col min="773" max="773" width="11" style="69" customWidth="1"/>
    <col min="774" max="1015" width="8.6640625" style="69"/>
    <col min="1016" max="1016" width="3.58203125" style="69" customWidth="1"/>
    <col min="1017" max="1017" width="11.6640625" style="69" bestFit="1" customWidth="1"/>
    <col min="1018" max="1018" width="3.58203125" style="69" customWidth="1"/>
    <col min="1019" max="1019" width="9.83203125" style="69" customWidth="1"/>
    <col min="1020" max="1021" width="9.08203125" style="69" customWidth="1"/>
    <col min="1022" max="1022" width="8.83203125" style="69" customWidth="1"/>
    <col min="1023" max="1023" width="8" style="69" customWidth="1"/>
    <col min="1024" max="1024" width="7.58203125" style="69" customWidth="1"/>
    <col min="1025" max="1026" width="0" style="69" hidden="1" customWidth="1"/>
    <col min="1027" max="1027" width="10.33203125" style="69" customWidth="1"/>
    <col min="1028" max="1028" width="10" style="69" customWidth="1"/>
    <col min="1029" max="1029" width="11" style="69" customWidth="1"/>
    <col min="1030" max="1271" width="8.6640625" style="69"/>
    <col min="1272" max="1272" width="3.58203125" style="69" customWidth="1"/>
    <col min="1273" max="1273" width="11.6640625" style="69" bestFit="1" customWidth="1"/>
    <col min="1274" max="1274" width="3.58203125" style="69" customWidth="1"/>
    <col min="1275" max="1275" width="9.83203125" style="69" customWidth="1"/>
    <col min="1276" max="1277" width="9.08203125" style="69" customWidth="1"/>
    <col min="1278" max="1278" width="8.83203125" style="69" customWidth="1"/>
    <col min="1279" max="1279" width="8" style="69" customWidth="1"/>
    <col min="1280" max="1280" width="7.58203125" style="69" customWidth="1"/>
    <col min="1281" max="1282" width="0" style="69" hidden="1" customWidth="1"/>
    <col min="1283" max="1283" width="10.33203125" style="69" customWidth="1"/>
    <col min="1284" max="1284" width="10" style="69" customWidth="1"/>
    <col min="1285" max="1285" width="11" style="69" customWidth="1"/>
    <col min="1286" max="1527" width="8.6640625" style="69"/>
    <col min="1528" max="1528" width="3.58203125" style="69" customWidth="1"/>
    <col min="1529" max="1529" width="11.6640625" style="69" bestFit="1" customWidth="1"/>
    <col min="1530" max="1530" width="3.58203125" style="69" customWidth="1"/>
    <col min="1531" max="1531" width="9.83203125" style="69" customWidth="1"/>
    <col min="1532" max="1533" width="9.08203125" style="69" customWidth="1"/>
    <col min="1534" max="1534" width="8.83203125" style="69" customWidth="1"/>
    <col min="1535" max="1535" width="8" style="69" customWidth="1"/>
    <col min="1536" max="1536" width="7.58203125" style="69" customWidth="1"/>
    <col min="1537" max="1538" width="0" style="69" hidden="1" customWidth="1"/>
    <col min="1539" max="1539" width="10.33203125" style="69" customWidth="1"/>
    <col min="1540" max="1540" width="10" style="69" customWidth="1"/>
    <col min="1541" max="1541" width="11" style="69" customWidth="1"/>
    <col min="1542" max="1783" width="8.6640625" style="69"/>
    <col min="1784" max="1784" width="3.58203125" style="69" customWidth="1"/>
    <col min="1785" max="1785" width="11.6640625" style="69" bestFit="1" customWidth="1"/>
    <col min="1786" max="1786" width="3.58203125" style="69" customWidth="1"/>
    <col min="1787" max="1787" width="9.83203125" style="69" customWidth="1"/>
    <col min="1788" max="1789" width="9.08203125" style="69" customWidth="1"/>
    <col min="1790" max="1790" width="8.83203125" style="69" customWidth="1"/>
    <col min="1791" max="1791" width="8" style="69" customWidth="1"/>
    <col min="1792" max="1792" width="7.58203125" style="69" customWidth="1"/>
    <col min="1793" max="1794" width="0" style="69" hidden="1" customWidth="1"/>
    <col min="1795" max="1795" width="10.33203125" style="69" customWidth="1"/>
    <col min="1796" max="1796" width="10" style="69" customWidth="1"/>
    <col min="1797" max="1797" width="11" style="69" customWidth="1"/>
    <col min="1798" max="2039" width="8.6640625" style="69"/>
    <col min="2040" max="2040" width="3.58203125" style="69" customWidth="1"/>
    <col min="2041" max="2041" width="11.6640625" style="69" bestFit="1" customWidth="1"/>
    <col min="2042" max="2042" width="3.58203125" style="69" customWidth="1"/>
    <col min="2043" max="2043" width="9.83203125" style="69" customWidth="1"/>
    <col min="2044" max="2045" width="9.08203125" style="69" customWidth="1"/>
    <col min="2046" max="2046" width="8.83203125" style="69" customWidth="1"/>
    <col min="2047" max="2047" width="8" style="69" customWidth="1"/>
    <col min="2048" max="2048" width="7.58203125" style="69" customWidth="1"/>
    <col min="2049" max="2050" width="0" style="69" hidden="1" customWidth="1"/>
    <col min="2051" max="2051" width="10.33203125" style="69" customWidth="1"/>
    <col min="2052" max="2052" width="10" style="69" customWidth="1"/>
    <col min="2053" max="2053" width="11" style="69" customWidth="1"/>
    <col min="2054" max="2295" width="8.6640625" style="69"/>
    <col min="2296" max="2296" width="3.58203125" style="69" customWidth="1"/>
    <col min="2297" max="2297" width="11.6640625" style="69" bestFit="1" customWidth="1"/>
    <col min="2298" max="2298" width="3.58203125" style="69" customWidth="1"/>
    <col min="2299" max="2299" width="9.83203125" style="69" customWidth="1"/>
    <col min="2300" max="2301" width="9.08203125" style="69" customWidth="1"/>
    <col min="2302" max="2302" width="8.83203125" style="69" customWidth="1"/>
    <col min="2303" max="2303" width="8" style="69" customWidth="1"/>
    <col min="2304" max="2304" width="7.58203125" style="69" customWidth="1"/>
    <col min="2305" max="2306" width="0" style="69" hidden="1" customWidth="1"/>
    <col min="2307" max="2307" width="10.33203125" style="69" customWidth="1"/>
    <col min="2308" max="2308" width="10" style="69" customWidth="1"/>
    <col min="2309" max="2309" width="11" style="69" customWidth="1"/>
    <col min="2310" max="2551" width="8.6640625" style="69"/>
    <col min="2552" max="2552" width="3.58203125" style="69" customWidth="1"/>
    <col min="2553" max="2553" width="11.6640625" style="69" bestFit="1" customWidth="1"/>
    <col min="2554" max="2554" width="3.58203125" style="69" customWidth="1"/>
    <col min="2555" max="2555" width="9.83203125" style="69" customWidth="1"/>
    <col min="2556" max="2557" width="9.08203125" style="69" customWidth="1"/>
    <col min="2558" max="2558" width="8.83203125" style="69" customWidth="1"/>
    <col min="2559" max="2559" width="8" style="69" customWidth="1"/>
    <col min="2560" max="2560" width="7.58203125" style="69" customWidth="1"/>
    <col min="2561" max="2562" width="0" style="69" hidden="1" customWidth="1"/>
    <col min="2563" max="2563" width="10.33203125" style="69" customWidth="1"/>
    <col min="2564" max="2564" width="10" style="69" customWidth="1"/>
    <col min="2565" max="2565" width="11" style="69" customWidth="1"/>
    <col min="2566" max="2807" width="8.6640625" style="69"/>
    <col min="2808" max="2808" width="3.58203125" style="69" customWidth="1"/>
    <col min="2809" max="2809" width="11.6640625" style="69" bestFit="1" customWidth="1"/>
    <col min="2810" max="2810" width="3.58203125" style="69" customWidth="1"/>
    <col min="2811" max="2811" width="9.83203125" style="69" customWidth="1"/>
    <col min="2812" max="2813" width="9.08203125" style="69" customWidth="1"/>
    <col min="2814" max="2814" width="8.83203125" style="69" customWidth="1"/>
    <col min="2815" max="2815" width="8" style="69" customWidth="1"/>
    <col min="2816" max="2816" width="7.58203125" style="69" customWidth="1"/>
    <col min="2817" max="2818" width="0" style="69" hidden="1" customWidth="1"/>
    <col min="2819" max="2819" width="10.33203125" style="69" customWidth="1"/>
    <col min="2820" max="2820" width="10" style="69" customWidth="1"/>
    <col min="2821" max="2821" width="11" style="69" customWidth="1"/>
    <col min="2822" max="3063" width="8.6640625" style="69"/>
    <col min="3064" max="3064" width="3.58203125" style="69" customWidth="1"/>
    <col min="3065" max="3065" width="11.6640625" style="69" bestFit="1" customWidth="1"/>
    <col min="3066" max="3066" width="3.58203125" style="69" customWidth="1"/>
    <col min="3067" max="3067" width="9.83203125" style="69" customWidth="1"/>
    <col min="3068" max="3069" width="9.08203125" style="69" customWidth="1"/>
    <col min="3070" max="3070" width="8.83203125" style="69" customWidth="1"/>
    <col min="3071" max="3071" width="8" style="69" customWidth="1"/>
    <col min="3072" max="3072" width="7.58203125" style="69" customWidth="1"/>
    <col min="3073" max="3074" width="0" style="69" hidden="1" customWidth="1"/>
    <col min="3075" max="3075" width="10.33203125" style="69" customWidth="1"/>
    <col min="3076" max="3076" width="10" style="69" customWidth="1"/>
    <col min="3077" max="3077" width="11" style="69" customWidth="1"/>
    <col min="3078" max="3319" width="8.6640625" style="69"/>
    <col min="3320" max="3320" width="3.58203125" style="69" customWidth="1"/>
    <col min="3321" max="3321" width="11.6640625" style="69" bestFit="1" customWidth="1"/>
    <col min="3322" max="3322" width="3.58203125" style="69" customWidth="1"/>
    <col min="3323" max="3323" width="9.83203125" style="69" customWidth="1"/>
    <col min="3324" max="3325" width="9.08203125" style="69" customWidth="1"/>
    <col min="3326" max="3326" width="8.83203125" style="69" customWidth="1"/>
    <col min="3327" max="3327" width="8" style="69" customWidth="1"/>
    <col min="3328" max="3328" width="7.58203125" style="69" customWidth="1"/>
    <col min="3329" max="3330" width="0" style="69" hidden="1" customWidth="1"/>
    <col min="3331" max="3331" width="10.33203125" style="69" customWidth="1"/>
    <col min="3332" max="3332" width="10" style="69" customWidth="1"/>
    <col min="3333" max="3333" width="11" style="69" customWidth="1"/>
    <col min="3334" max="3575" width="8.6640625" style="69"/>
    <col min="3576" max="3576" width="3.58203125" style="69" customWidth="1"/>
    <col min="3577" max="3577" width="11.6640625" style="69" bestFit="1" customWidth="1"/>
    <col min="3578" max="3578" width="3.58203125" style="69" customWidth="1"/>
    <col min="3579" max="3579" width="9.83203125" style="69" customWidth="1"/>
    <col min="3580" max="3581" width="9.08203125" style="69" customWidth="1"/>
    <col min="3582" max="3582" width="8.83203125" style="69" customWidth="1"/>
    <col min="3583" max="3583" width="8" style="69" customWidth="1"/>
    <col min="3584" max="3584" width="7.58203125" style="69" customWidth="1"/>
    <col min="3585" max="3586" width="0" style="69" hidden="1" customWidth="1"/>
    <col min="3587" max="3587" width="10.33203125" style="69" customWidth="1"/>
    <col min="3588" max="3588" width="10" style="69" customWidth="1"/>
    <col min="3589" max="3589" width="11" style="69" customWidth="1"/>
    <col min="3590" max="3831" width="8.6640625" style="69"/>
    <col min="3832" max="3832" width="3.58203125" style="69" customWidth="1"/>
    <col min="3833" max="3833" width="11.6640625" style="69" bestFit="1" customWidth="1"/>
    <col min="3834" max="3834" width="3.58203125" style="69" customWidth="1"/>
    <col min="3835" max="3835" width="9.83203125" style="69" customWidth="1"/>
    <col min="3836" max="3837" width="9.08203125" style="69" customWidth="1"/>
    <col min="3838" max="3838" width="8.83203125" style="69" customWidth="1"/>
    <col min="3839" max="3839" width="8" style="69" customWidth="1"/>
    <col min="3840" max="3840" width="7.58203125" style="69" customWidth="1"/>
    <col min="3841" max="3842" width="0" style="69" hidden="1" customWidth="1"/>
    <col min="3843" max="3843" width="10.33203125" style="69" customWidth="1"/>
    <col min="3844" max="3844" width="10" style="69" customWidth="1"/>
    <col min="3845" max="3845" width="11" style="69" customWidth="1"/>
    <col min="3846" max="4087" width="8.6640625" style="69"/>
    <col min="4088" max="4088" width="3.58203125" style="69" customWidth="1"/>
    <col min="4089" max="4089" width="11.6640625" style="69" bestFit="1" customWidth="1"/>
    <col min="4090" max="4090" width="3.58203125" style="69" customWidth="1"/>
    <col min="4091" max="4091" width="9.83203125" style="69" customWidth="1"/>
    <col min="4092" max="4093" width="9.08203125" style="69" customWidth="1"/>
    <col min="4094" max="4094" width="8.83203125" style="69" customWidth="1"/>
    <col min="4095" max="4095" width="8" style="69" customWidth="1"/>
    <col min="4096" max="4096" width="7.58203125" style="69" customWidth="1"/>
    <col min="4097" max="4098" width="0" style="69" hidden="1" customWidth="1"/>
    <col min="4099" max="4099" width="10.33203125" style="69" customWidth="1"/>
    <col min="4100" max="4100" width="10" style="69" customWidth="1"/>
    <col min="4101" max="4101" width="11" style="69" customWidth="1"/>
    <col min="4102" max="4343" width="8.6640625" style="69"/>
    <col min="4344" max="4344" width="3.58203125" style="69" customWidth="1"/>
    <col min="4345" max="4345" width="11.6640625" style="69" bestFit="1" customWidth="1"/>
    <col min="4346" max="4346" width="3.58203125" style="69" customWidth="1"/>
    <col min="4347" max="4347" width="9.83203125" style="69" customWidth="1"/>
    <col min="4348" max="4349" width="9.08203125" style="69" customWidth="1"/>
    <col min="4350" max="4350" width="8.83203125" style="69" customWidth="1"/>
    <col min="4351" max="4351" width="8" style="69" customWidth="1"/>
    <col min="4352" max="4352" width="7.58203125" style="69" customWidth="1"/>
    <col min="4353" max="4354" width="0" style="69" hidden="1" customWidth="1"/>
    <col min="4355" max="4355" width="10.33203125" style="69" customWidth="1"/>
    <col min="4356" max="4356" width="10" style="69" customWidth="1"/>
    <col min="4357" max="4357" width="11" style="69" customWidth="1"/>
    <col min="4358" max="4599" width="8.6640625" style="69"/>
    <col min="4600" max="4600" width="3.58203125" style="69" customWidth="1"/>
    <col min="4601" max="4601" width="11.6640625" style="69" bestFit="1" customWidth="1"/>
    <col min="4602" max="4602" width="3.58203125" style="69" customWidth="1"/>
    <col min="4603" max="4603" width="9.83203125" style="69" customWidth="1"/>
    <col min="4604" max="4605" width="9.08203125" style="69" customWidth="1"/>
    <col min="4606" max="4606" width="8.83203125" style="69" customWidth="1"/>
    <col min="4607" max="4607" width="8" style="69" customWidth="1"/>
    <col min="4608" max="4608" width="7.58203125" style="69" customWidth="1"/>
    <col min="4609" max="4610" width="0" style="69" hidden="1" customWidth="1"/>
    <col min="4611" max="4611" width="10.33203125" style="69" customWidth="1"/>
    <col min="4612" max="4612" width="10" style="69" customWidth="1"/>
    <col min="4613" max="4613" width="11" style="69" customWidth="1"/>
    <col min="4614" max="4855" width="8.6640625" style="69"/>
    <col min="4856" max="4856" width="3.58203125" style="69" customWidth="1"/>
    <col min="4857" max="4857" width="11.6640625" style="69" bestFit="1" customWidth="1"/>
    <col min="4858" max="4858" width="3.58203125" style="69" customWidth="1"/>
    <col min="4859" max="4859" width="9.83203125" style="69" customWidth="1"/>
    <col min="4860" max="4861" width="9.08203125" style="69" customWidth="1"/>
    <col min="4862" max="4862" width="8.83203125" style="69" customWidth="1"/>
    <col min="4863" max="4863" width="8" style="69" customWidth="1"/>
    <col min="4864" max="4864" width="7.58203125" style="69" customWidth="1"/>
    <col min="4865" max="4866" width="0" style="69" hidden="1" customWidth="1"/>
    <col min="4867" max="4867" width="10.33203125" style="69" customWidth="1"/>
    <col min="4868" max="4868" width="10" style="69" customWidth="1"/>
    <col min="4869" max="4869" width="11" style="69" customWidth="1"/>
    <col min="4870" max="5111" width="8.6640625" style="69"/>
    <col min="5112" max="5112" width="3.58203125" style="69" customWidth="1"/>
    <col min="5113" max="5113" width="11.6640625" style="69" bestFit="1" customWidth="1"/>
    <col min="5114" max="5114" width="3.58203125" style="69" customWidth="1"/>
    <col min="5115" max="5115" width="9.83203125" style="69" customWidth="1"/>
    <col min="5116" max="5117" width="9.08203125" style="69" customWidth="1"/>
    <col min="5118" max="5118" width="8.83203125" style="69" customWidth="1"/>
    <col min="5119" max="5119" width="8" style="69" customWidth="1"/>
    <col min="5120" max="5120" width="7.58203125" style="69" customWidth="1"/>
    <col min="5121" max="5122" width="0" style="69" hidden="1" customWidth="1"/>
    <col min="5123" max="5123" width="10.33203125" style="69" customWidth="1"/>
    <col min="5124" max="5124" width="10" style="69" customWidth="1"/>
    <col min="5125" max="5125" width="11" style="69" customWidth="1"/>
    <col min="5126" max="5367" width="8.6640625" style="69"/>
    <col min="5368" max="5368" width="3.58203125" style="69" customWidth="1"/>
    <col min="5369" max="5369" width="11.6640625" style="69" bestFit="1" customWidth="1"/>
    <col min="5370" max="5370" width="3.58203125" style="69" customWidth="1"/>
    <col min="5371" max="5371" width="9.83203125" style="69" customWidth="1"/>
    <col min="5372" max="5373" width="9.08203125" style="69" customWidth="1"/>
    <col min="5374" max="5374" width="8.83203125" style="69" customWidth="1"/>
    <col min="5375" max="5375" width="8" style="69" customWidth="1"/>
    <col min="5376" max="5376" width="7.58203125" style="69" customWidth="1"/>
    <col min="5377" max="5378" width="0" style="69" hidden="1" customWidth="1"/>
    <col min="5379" max="5379" width="10.33203125" style="69" customWidth="1"/>
    <col min="5380" max="5380" width="10" style="69" customWidth="1"/>
    <col min="5381" max="5381" width="11" style="69" customWidth="1"/>
    <col min="5382" max="5623" width="8.6640625" style="69"/>
    <col min="5624" max="5624" width="3.58203125" style="69" customWidth="1"/>
    <col min="5625" max="5625" width="11.6640625" style="69" bestFit="1" customWidth="1"/>
    <col min="5626" max="5626" width="3.58203125" style="69" customWidth="1"/>
    <col min="5627" max="5627" width="9.83203125" style="69" customWidth="1"/>
    <col min="5628" max="5629" width="9.08203125" style="69" customWidth="1"/>
    <col min="5630" max="5630" width="8.83203125" style="69" customWidth="1"/>
    <col min="5631" max="5631" width="8" style="69" customWidth="1"/>
    <col min="5632" max="5632" width="7.58203125" style="69" customWidth="1"/>
    <col min="5633" max="5634" width="0" style="69" hidden="1" customWidth="1"/>
    <col min="5635" max="5635" width="10.33203125" style="69" customWidth="1"/>
    <col min="5636" max="5636" width="10" style="69" customWidth="1"/>
    <col min="5637" max="5637" width="11" style="69" customWidth="1"/>
    <col min="5638" max="5879" width="8.6640625" style="69"/>
    <col min="5880" max="5880" width="3.58203125" style="69" customWidth="1"/>
    <col min="5881" max="5881" width="11.6640625" style="69" bestFit="1" customWidth="1"/>
    <col min="5882" max="5882" width="3.58203125" style="69" customWidth="1"/>
    <col min="5883" max="5883" width="9.83203125" style="69" customWidth="1"/>
    <col min="5884" max="5885" width="9.08203125" style="69" customWidth="1"/>
    <col min="5886" max="5886" width="8.83203125" style="69" customWidth="1"/>
    <col min="5887" max="5887" width="8" style="69" customWidth="1"/>
    <col min="5888" max="5888" width="7.58203125" style="69" customWidth="1"/>
    <col min="5889" max="5890" width="0" style="69" hidden="1" customWidth="1"/>
    <col min="5891" max="5891" width="10.33203125" style="69" customWidth="1"/>
    <col min="5892" max="5892" width="10" style="69" customWidth="1"/>
    <col min="5893" max="5893" width="11" style="69" customWidth="1"/>
    <col min="5894" max="6135" width="8.6640625" style="69"/>
    <col min="6136" max="6136" width="3.58203125" style="69" customWidth="1"/>
    <col min="6137" max="6137" width="11.6640625" style="69" bestFit="1" customWidth="1"/>
    <col min="6138" max="6138" width="3.58203125" style="69" customWidth="1"/>
    <col min="6139" max="6139" width="9.83203125" style="69" customWidth="1"/>
    <col min="6140" max="6141" width="9.08203125" style="69" customWidth="1"/>
    <col min="6142" max="6142" width="8.83203125" style="69" customWidth="1"/>
    <col min="6143" max="6143" width="8" style="69" customWidth="1"/>
    <col min="6144" max="6144" width="7.58203125" style="69" customWidth="1"/>
    <col min="6145" max="6146" width="0" style="69" hidden="1" customWidth="1"/>
    <col min="6147" max="6147" width="10.33203125" style="69" customWidth="1"/>
    <col min="6148" max="6148" width="10" style="69" customWidth="1"/>
    <col min="6149" max="6149" width="11" style="69" customWidth="1"/>
    <col min="6150" max="6391" width="8.6640625" style="69"/>
    <col min="6392" max="6392" width="3.58203125" style="69" customWidth="1"/>
    <col min="6393" max="6393" width="11.6640625" style="69" bestFit="1" customWidth="1"/>
    <col min="6394" max="6394" width="3.58203125" style="69" customWidth="1"/>
    <col min="6395" max="6395" width="9.83203125" style="69" customWidth="1"/>
    <col min="6396" max="6397" width="9.08203125" style="69" customWidth="1"/>
    <col min="6398" max="6398" width="8.83203125" style="69" customWidth="1"/>
    <col min="6399" max="6399" width="8" style="69" customWidth="1"/>
    <col min="6400" max="6400" width="7.58203125" style="69" customWidth="1"/>
    <col min="6401" max="6402" width="0" style="69" hidden="1" customWidth="1"/>
    <col min="6403" max="6403" width="10.33203125" style="69" customWidth="1"/>
    <col min="6404" max="6404" width="10" style="69" customWidth="1"/>
    <col min="6405" max="6405" width="11" style="69" customWidth="1"/>
    <col min="6406" max="6647" width="8.6640625" style="69"/>
    <col min="6648" max="6648" width="3.58203125" style="69" customWidth="1"/>
    <col min="6649" max="6649" width="11.6640625" style="69" bestFit="1" customWidth="1"/>
    <col min="6650" max="6650" width="3.58203125" style="69" customWidth="1"/>
    <col min="6651" max="6651" width="9.83203125" style="69" customWidth="1"/>
    <col min="6652" max="6653" width="9.08203125" style="69" customWidth="1"/>
    <col min="6654" max="6654" width="8.83203125" style="69" customWidth="1"/>
    <col min="6655" max="6655" width="8" style="69" customWidth="1"/>
    <col min="6656" max="6656" width="7.58203125" style="69" customWidth="1"/>
    <col min="6657" max="6658" width="0" style="69" hidden="1" customWidth="1"/>
    <col min="6659" max="6659" width="10.33203125" style="69" customWidth="1"/>
    <col min="6660" max="6660" width="10" style="69" customWidth="1"/>
    <col min="6661" max="6661" width="11" style="69" customWidth="1"/>
    <col min="6662" max="6903" width="8.6640625" style="69"/>
    <col min="6904" max="6904" width="3.58203125" style="69" customWidth="1"/>
    <col min="6905" max="6905" width="11.6640625" style="69" bestFit="1" customWidth="1"/>
    <col min="6906" max="6906" width="3.58203125" style="69" customWidth="1"/>
    <col min="6907" max="6907" width="9.83203125" style="69" customWidth="1"/>
    <col min="6908" max="6909" width="9.08203125" style="69" customWidth="1"/>
    <col min="6910" max="6910" width="8.83203125" style="69" customWidth="1"/>
    <col min="6911" max="6911" width="8" style="69" customWidth="1"/>
    <col min="6912" max="6912" width="7.58203125" style="69" customWidth="1"/>
    <col min="6913" max="6914" width="0" style="69" hidden="1" customWidth="1"/>
    <col min="6915" max="6915" width="10.33203125" style="69" customWidth="1"/>
    <col min="6916" max="6916" width="10" style="69" customWidth="1"/>
    <col min="6917" max="6917" width="11" style="69" customWidth="1"/>
    <col min="6918" max="7159" width="8.6640625" style="69"/>
    <col min="7160" max="7160" width="3.58203125" style="69" customWidth="1"/>
    <col min="7161" max="7161" width="11.6640625" style="69" bestFit="1" customWidth="1"/>
    <col min="7162" max="7162" width="3.58203125" style="69" customWidth="1"/>
    <col min="7163" max="7163" width="9.83203125" style="69" customWidth="1"/>
    <col min="7164" max="7165" width="9.08203125" style="69" customWidth="1"/>
    <col min="7166" max="7166" width="8.83203125" style="69" customWidth="1"/>
    <col min="7167" max="7167" width="8" style="69" customWidth="1"/>
    <col min="7168" max="7168" width="7.58203125" style="69" customWidth="1"/>
    <col min="7169" max="7170" width="0" style="69" hidden="1" customWidth="1"/>
    <col min="7171" max="7171" width="10.33203125" style="69" customWidth="1"/>
    <col min="7172" max="7172" width="10" style="69" customWidth="1"/>
    <col min="7173" max="7173" width="11" style="69" customWidth="1"/>
    <col min="7174" max="7415" width="8.6640625" style="69"/>
    <col min="7416" max="7416" width="3.58203125" style="69" customWidth="1"/>
    <col min="7417" max="7417" width="11.6640625" style="69" bestFit="1" customWidth="1"/>
    <col min="7418" max="7418" width="3.58203125" style="69" customWidth="1"/>
    <col min="7419" max="7419" width="9.83203125" style="69" customWidth="1"/>
    <col min="7420" max="7421" width="9.08203125" style="69" customWidth="1"/>
    <col min="7422" max="7422" width="8.83203125" style="69" customWidth="1"/>
    <col min="7423" max="7423" width="8" style="69" customWidth="1"/>
    <col min="7424" max="7424" width="7.58203125" style="69" customWidth="1"/>
    <col min="7425" max="7426" width="0" style="69" hidden="1" customWidth="1"/>
    <col min="7427" max="7427" width="10.33203125" style="69" customWidth="1"/>
    <col min="7428" max="7428" width="10" style="69" customWidth="1"/>
    <col min="7429" max="7429" width="11" style="69" customWidth="1"/>
    <col min="7430" max="7671" width="8.6640625" style="69"/>
    <col min="7672" max="7672" width="3.58203125" style="69" customWidth="1"/>
    <col min="7673" max="7673" width="11.6640625" style="69" bestFit="1" customWidth="1"/>
    <col min="7674" max="7674" width="3.58203125" style="69" customWidth="1"/>
    <col min="7675" max="7675" width="9.83203125" style="69" customWidth="1"/>
    <col min="7676" max="7677" width="9.08203125" style="69" customWidth="1"/>
    <col min="7678" max="7678" width="8.83203125" style="69" customWidth="1"/>
    <col min="7679" max="7679" width="8" style="69" customWidth="1"/>
    <col min="7680" max="7680" width="7.58203125" style="69" customWidth="1"/>
    <col min="7681" max="7682" width="0" style="69" hidden="1" customWidth="1"/>
    <col min="7683" max="7683" width="10.33203125" style="69" customWidth="1"/>
    <col min="7684" max="7684" width="10" style="69" customWidth="1"/>
    <col min="7685" max="7685" width="11" style="69" customWidth="1"/>
    <col min="7686" max="7927" width="8.6640625" style="69"/>
    <col min="7928" max="7928" width="3.58203125" style="69" customWidth="1"/>
    <col min="7929" max="7929" width="11.6640625" style="69" bestFit="1" customWidth="1"/>
    <col min="7930" max="7930" width="3.58203125" style="69" customWidth="1"/>
    <col min="7931" max="7931" width="9.83203125" style="69" customWidth="1"/>
    <col min="7932" max="7933" width="9.08203125" style="69" customWidth="1"/>
    <col min="7934" max="7934" width="8.83203125" style="69" customWidth="1"/>
    <col min="7935" max="7935" width="8" style="69" customWidth="1"/>
    <col min="7936" max="7936" width="7.58203125" style="69" customWidth="1"/>
    <col min="7937" max="7938" width="0" style="69" hidden="1" customWidth="1"/>
    <col min="7939" max="7939" width="10.33203125" style="69" customWidth="1"/>
    <col min="7940" max="7940" width="10" style="69" customWidth="1"/>
    <col min="7941" max="7941" width="11" style="69" customWidth="1"/>
    <col min="7942" max="8183" width="8.6640625" style="69"/>
    <col min="8184" max="8184" width="3.58203125" style="69" customWidth="1"/>
    <col min="8185" max="8185" width="11.6640625" style="69" bestFit="1" customWidth="1"/>
    <col min="8186" max="8186" width="3.58203125" style="69" customWidth="1"/>
    <col min="8187" max="8187" width="9.83203125" style="69" customWidth="1"/>
    <col min="8188" max="8189" width="9.08203125" style="69" customWidth="1"/>
    <col min="8190" max="8190" width="8.83203125" style="69" customWidth="1"/>
    <col min="8191" max="8191" width="8" style="69" customWidth="1"/>
    <col min="8192" max="8192" width="7.58203125" style="69" customWidth="1"/>
    <col min="8193" max="8194" width="0" style="69" hidden="1" customWidth="1"/>
    <col min="8195" max="8195" width="10.33203125" style="69" customWidth="1"/>
    <col min="8196" max="8196" width="10" style="69" customWidth="1"/>
    <col min="8197" max="8197" width="11" style="69" customWidth="1"/>
    <col min="8198" max="8439" width="8.6640625" style="69"/>
    <col min="8440" max="8440" width="3.58203125" style="69" customWidth="1"/>
    <col min="8441" max="8441" width="11.6640625" style="69" bestFit="1" customWidth="1"/>
    <col min="8442" max="8442" width="3.58203125" style="69" customWidth="1"/>
    <col min="8443" max="8443" width="9.83203125" style="69" customWidth="1"/>
    <col min="8444" max="8445" width="9.08203125" style="69" customWidth="1"/>
    <col min="8446" max="8446" width="8.83203125" style="69" customWidth="1"/>
    <col min="8447" max="8447" width="8" style="69" customWidth="1"/>
    <col min="8448" max="8448" width="7.58203125" style="69" customWidth="1"/>
    <col min="8449" max="8450" width="0" style="69" hidden="1" customWidth="1"/>
    <col min="8451" max="8451" width="10.33203125" style="69" customWidth="1"/>
    <col min="8452" max="8452" width="10" style="69" customWidth="1"/>
    <col min="8453" max="8453" width="11" style="69" customWidth="1"/>
    <col min="8454" max="8695" width="8.6640625" style="69"/>
    <col min="8696" max="8696" width="3.58203125" style="69" customWidth="1"/>
    <col min="8697" max="8697" width="11.6640625" style="69" bestFit="1" customWidth="1"/>
    <col min="8698" max="8698" width="3.58203125" style="69" customWidth="1"/>
    <col min="8699" max="8699" width="9.83203125" style="69" customWidth="1"/>
    <col min="8700" max="8701" width="9.08203125" style="69" customWidth="1"/>
    <col min="8702" max="8702" width="8.83203125" style="69" customWidth="1"/>
    <col min="8703" max="8703" width="8" style="69" customWidth="1"/>
    <col min="8704" max="8704" width="7.58203125" style="69" customWidth="1"/>
    <col min="8705" max="8706" width="0" style="69" hidden="1" customWidth="1"/>
    <col min="8707" max="8707" width="10.33203125" style="69" customWidth="1"/>
    <col min="8708" max="8708" width="10" style="69" customWidth="1"/>
    <col min="8709" max="8709" width="11" style="69" customWidth="1"/>
    <col min="8710" max="8951" width="8.6640625" style="69"/>
    <col min="8952" max="8952" width="3.58203125" style="69" customWidth="1"/>
    <col min="8953" max="8953" width="11.6640625" style="69" bestFit="1" customWidth="1"/>
    <col min="8954" max="8954" width="3.58203125" style="69" customWidth="1"/>
    <col min="8955" max="8955" width="9.83203125" style="69" customWidth="1"/>
    <col min="8956" max="8957" width="9.08203125" style="69" customWidth="1"/>
    <col min="8958" max="8958" width="8.83203125" style="69" customWidth="1"/>
    <col min="8959" max="8959" width="8" style="69" customWidth="1"/>
    <col min="8960" max="8960" width="7.58203125" style="69" customWidth="1"/>
    <col min="8961" max="8962" width="0" style="69" hidden="1" customWidth="1"/>
    <col min="8963" max="8963" width="10.33203125" style="69" customWidth="1"/>
    <col min="8964" max="8964" width="10" style="69" customWidth="1"/>
    <col min="8965" max="8965" width="11" style="69" customWidth="1"/>
    <col min="8966" max="9207" width="8.6640625" style="69"/>
    <col min="9208" max="9208" width="3.58203125" style="69" customWidth="1"/>
    <col min="9209" max="9209" width="11.6640625" style="69" bestFit="1" customWidth="1"/>
    <col min="9210" max="9210" width="3.58203125" style="69" customWidth="1"/>
    <col min="9211" max="9211" width="9.83203125" style="69" customWidth="1"/>
    <col min="9212" max="9213" width="9.08203125" style="69" customWidth="1"/>
    <col min="9214" max="9214" width="8.83203125" style="69" customWidth="1"/>
    <col min="9215" max="9215" width="8" style="69" customWidth="1"/>
    <col min="9216" max="9216" width="7.58203125" style="69" customWidth="1"/>
    <col min="9217" max="9218" width="0" style="69" hidden="1" customWidth="1"/>
    <col min="9219" max="9219" width="10.33203125" style="69" customWidth="1"/>
    <col min="9220" max="9220" width="10" style="69" customWidth="1"/>
    <col min="9221" max="9221" width="11" style="69" customWidth="1"/>
    <col min="9222" max="9463" width="8.6640625" style="69"/>
    <col min="9464" max="9464" width="3.58203125" style="69" customWidth="1"/>
    <col min="9465" max="9465" width="11.6640625" style="69" bestFit="1" customWidth="1"/>
    <col min="9466" max="9466" width="3.58203125" style="69" customWidth="1"/>
    <col min="9467" max="9467" width="9.83203125" style="69" customWidth="1"/>
    <col min="9468" max="9469" width="9.08203125" style="69" customWidth="1"/>
    <col min="9470" max="9470" width="8.83203125" style="69" customWidth="1"/>
    <col min="9471" max="9471" width="8" style="69" customWidth="1"/>
    <col min="9472" max="9472" width="7.58203125" style="69" customWidth="1"/>
    <col min="9473" max="9474" width="0" style="69" hidden="1" customWidth="1"/>
    <col min="9475" max="9475" width="10.33203125" style="69" customWidth="1"/>
    <col min="9476" max="9476" width="10" style="69" customWidth="1"/>
    <col min="9477" max="9477" width="11" style="69" customWidth="1"/>
    <col min="9478" max="9719" width="8.6640625" style="69"/>
    <col min="9720" max="9720" width="3.58203125" style="69" customWidth="1"/>
    <col min="9721" max="9721" width="11.6640625" style="69" bestFit="1" customWidth="1"/>
    <col min="9722" max="9722" width="3.58203125" style="69" customWidth="1"/>
    <col min="9723" max="9723" width="9.83203125" style="69" customWidth="1"/>
    <col min="9724" max="9725" width="9.08203125" style="69" customWidth="1"/>
    <col min="9726" max="9726" width="8.83203125" style="69" customWidth="1"/>
    <col min="9727" max="9727" width="8" style="69" customWidth="1"/>
    <col min="9728" max="9728" width="7.58203125" style="69" customWidth="1"/>
    <col min="9729" max="9730" width="0" style="69" hidden="1" customWidth="1"/>
    <col min="9731" max="9731" width="10.33203125" style="69" customWidth="1"/>
    <col min="9732" max="9732" width="10" style="69" customWidth="1"/>
    <col min="9733" max="9733" width="11" style="69" customWidth="1"/>
    <col min="9734" max="9975" width="8.6640625" style="69"/>
    <col min="9976" max="9976" width="3.58203125" style="69" customWidth="1"/>
    <col min="9977" max="9977" width="11.6640625" style="69" bestFit="1" customWidth="1"/>
    <col min="9978" max="9978" width="3.58203125" style="69" customWidth="1"/>
    <col min="9979" max="9979" width="9.83203125" style="69" customWidth="1"/>
    <col min="9980" max="9981" width="9.08203125" style="69" customWidth="1"/>
    <col min="9982" max="9982" width="8.83203125" style="69" customWidth="1"/>
    <col min="9983" max="9983" width="8" style="69" customWidth="1"/>
    <col min="9984" max="9984" width="7.58203125" style="69" customWidth="1"/>
    <col min="9985" max="9986" width="0" style="69" hidden="1" customWidth="1"/>
    <col min="9987" max="9987" width="10.33203125" style="69" customWidth="1"/>
    <col min="9988" max="9988" width="10" style="69" customWidth="1"/>
    <col min="9989" max="9989" width="11" style="69" customWidth="1"/>
    <col min="9990" max="10231" width="8.6640625" style="69"/>
    <col min="10232" max="10232" width="3.58203125" style="69" customWidth="1"/>
    <col min="10233" max="10233" width="11.6640625" style="69" bestFit="1" customWidth="1"/>
    <col min="10234" max="10234" width="3.58203125" style="69" customWidth="1"/>
    <col min="10235" max="10235" width="9.83203125" style="69" customWidth="1"/>
    <col min="10236" max="10237" width="9.08203125" style="69" customWidth="1"/>
    <col min="10238" max="10238" width="8.83203125" style="69" customWidth="1"/>
    <col min="10239" max="10239" width="8" style="69" customWidth="1"/>
    <col min="10240" max="10240" width="7.58203125" style="69" customWidth="1"/>
    <col min="10241" max="10242" width="0" style="69" hidden="1" customWidth="1"/>
    <col min="10243" max="10243" width="10.33203125" style="69" customWidth="1"/>
    <col min="10244" max="10244" width="10" style="69" customWidth="1"/>
    <col min="10245" max="10245" width="11" style="69" customWidth="1"/>
    <col min="10246" max="10487" width="8.6640625" style="69"/>
    <col min="10488" max="10488" width="3.58203125" style="69" customWidth="1"/>
    <col min="10489" max="10489" width="11.6640625" style="69" bestFit="1" customWidth="1"/>
    <col min="10490" max="10490" width="3.58203125" style="69" customWidth="1"/>
    <col min="10491" max="10491" width="9.83203125" style="69" customWidth="1"/>
    <col min="10492" max="10493" width="9.08203125" style="69" customWidth="1"/>
    <col min="10494" max="10494" width="8.83203125" style="69" customWidth="1"/>
    <col min="10495" max="10495" width="8" style="69" customWidth="1"/>
    <col min="10496" max="10496" width="7.58203125" style="69" customWidth="1"/>
    <col min="10497" max="10498" width="0" style="69" hidden="1" customWidth="1"/>
    <col min="10499" max="10499" width="10.33203125" style="69" customWidth="1"/>
    <col min="10500" max="10500" width="10" style="69" customWidth="1"/>
    <col min="10501" max="10501" width="11" style="69" customWidth="1"/>
    <col min="10502" max="10743" width="8.6640625" style="69"/>
    <col min="10744" max="10744" width="3.58203125" style="69" customWidth="1"/>
    <col min="10745" max="10745" width="11.6640625" style="69" bestFit="1" customWidth="1"/>
    <col min="10746" max="10746" width="3.58203125" style="69" customWidth="1"/>
    <col min="10747" max="10747" width="9.83203125" style="69" customWidth="1"/>
    <col min="10748" max="10749" width="9.08203125" style="69" customWidth="1"/>
    <col min="10750" max="10750" width="8.83203125" style="69" customWidth="1"/>
    <col min="10751" max="10751" width="8" style="69" customWidth="1"/>
    <col min="10752" max="10752" width="7.58203125" style="69" customWidth="1"/>
    <col min="10753" max="10754" width="0" style="69" hidden="1" customWidth="1"/>
    <col min="10755" max="10755" width="10.33203125" style="69" customWidth="1"/>
    <col min="10756" max="10756" width="10" style="69" customWidth="1"/>
    <col min="10757" max="10757" width="11" style="69" customWidth="1"/>
    <col min="10758" max="10999" width="8.6640625" style="69"/>
    <col min="11000" max="11000" width="3.58203125" style="69" customWidth="1"/>
    <col min="11001" max="11001" width="11.6640625" style="69" bestFit="1" customWidth="1"/>
    <col min="11002" max="11002" width="3.58203125" style="69" customWidth="1"/>
    <col min="11003" max="11003" width="9.83203125" style="69" customWidth="1"/>
    <col min="11004" max="11005" width="9.08203125" style="69" customWidth="1"/>
    <col min="11006" max="11006" width="8.83203125" style="69" customWidth="1"/>
    <col min="11007" max="11007" width="8" style="69" customWidth="1"/>
    <col min="11008" max="11008" width="7.58203125" style="69" customWidth="1"/>
    <col min="11009" max="11010" width="0" style="69" hidden="1" customWidth="1"/>
    <col min="11011" max="11011" width="10.33203125" style="69" customWidth="1"/>
    <col min="11012" max="11012" width="10" style="69" customWidth="1"/>
    <col min="11013" max="11013" width="11" style="69" customWidth="1"/>
    <col min="11014" max="11255" width="8.6640625" style="69"/>
    <col min="11256" max="11256" width="3.58203125" style="69" customWidth="1"/>
    <col min="11257" max="11257" width="11.6640625" style="69" bestFit="1" customWidth="1"/>
    <col min="11258" max="11258" width="3.58203125" style="69" customWidth="1"/>
    <col min="11259" max="11259" width="9.83203125" style="69" customWidth="1"/>
    <col min="11260" max="11261" width="9.08203125" style="69" customWidth="1"/>
    <col min="11262" max="11262" width="8.83203125" style="69" customWidth="1"/>
    <col min="11263" max="11263" width="8" style="69" customWidth="1"/>
    <col min="11264" max="11264" width="7.58203125" style="69" customWidth="1"/>
    <col min="11265" max="11266" width="0" style="69" hidden="1" customWidth="1"/>
    <col min="11267" max="11267" width="10.33203125" style="69" customWidth="1"/>
    <col min="11268" max="11268" width="10" style="69" customWidth="1"/>
    <col min="11269" max="11269" width="11" style="69" customWidth="1"/>
    <col min="11270" max="11511" width="8.6640625" style="69"/>
    <col min="11512" max="11512" width="3.58203125" style="69" customWidth="1"/>
    <col min="11513" max="11513" width="11.6640625" style="69" bestFit="1" customWidth="1"/>
    <col min="11514" max="11514" width="3.58203125" style="69" customWidth="1"/>
    <col min="11515" max="11515" width="9.83203125" style="69" customWidth="1"/>
    <col min="11516" max="11517" width="9.08203125" style="69" customWidth="1"/>
    <col min="11518" max="11518" width="8.83203125" style="69" customWidth="1"/>
    <col min="11519" max="11519" width="8" style="69" customWidth="1"/>
    <col min="11520" max="11520" width="7.58203125" style="69" customWidth="1"/>
    <col min="11521" max="11522" width="0" style="69" hidden="1" customWidth="1"/>
    <col min="11523" max="11523" width="10.33203125" style="69" customWidth="1"/>
    <col min="11524" max="11524" width="10" style="69" customWidth="1"/>
    <col min="11525" max="11525" width="11" style="69" customWidth="1"/>
    <col min="11526" max="11767" width="8.6640625" style="69"/>
    <col min="11768" max="11768" width="3.58203125" style="69" customWidth="1"/>
    <col min="11769" max="11769" width="11.6640625" style="69" bestFit="1" customWidth="1"/>
    <col min="11770" max="11770" width="3.58203125" style="69" customWidth="1"/>
    <col min="11771" max="11771" width="9.83203125" style="69" customWidth="1"/>
    <col min="11772" max="11773" width="9.08203125" style="69" customWidth="1"/>
    <col min="11774" max="11774" width="8.83203125" style="69" customWidth="1"/>
    <col min="11775" max="11775" width="8" style="69" customWidth="1"/>
    <col min="11776" max="11776" width="7.58203125" style="69" customWidth="1"/>
    <col min="11777" max="11778" width="0" style="69" hidden="1" customWidth="1"/>
    <col min="11779" max="11779" width="10.33203125" style="69" customWidth="1"/>
    <col min="11780" max="11780" width="10" style="69" customWidth="1"/>
    <col min="11781" max="11781" width="11" style="69" customWidth="1"/>
    <col min="11782" max="12023" width="8.6640625" style="69"/>
    <col min="12024" max="12024" width="3.58203125" style="69" customWidth="1"/>
    <col min="12025" max="12025" width="11.6640625" style="69" bestFit="1" customWidth="1"/>
    <col min="12026" max="12026" width="3.58203125" style="69" customWidth="1"/>
    <col min="12027" max="12027" width="9.83203125" style="69" customWidth="1"/>
    <col min="12028" max="12029" width="9.08203125" style="69" customWidth="1"/>
    <col min="12030" max="12030" width="8.83203125" style="69" customWidth="1"/>
    <col min="12031" max="12031" width="8" style="69" customWidth="1"/>
    <col min="12032" max="12032" width="7.58203125" style="69" customWidth="1"/>
    <col min="12033" max="12034" width="0" style="69" hidden="1" customWidth="1"/>
    <col min="12035" max="12035" width="10.33203125" style="69" customWidth="1"/>
    <col min="12036" max="12036" width="10" style="69" customWidth="1"/>
    <col min="12037" max="12037" width="11" style="69" customWidth="1"/>
    <col min="12038" max="12279" width="8.6640625" style="69"/>
    <col min="12280" max="12280" width="3.58203125" style="69" customWidth="1"/>
    <col min="12281" max="12281" width="11.6640625" style="69" bestFit="1" customWidth="1"/>
    <col min="12282" max="12282" width="3.58203125" style="69" customWidth="1"/>
    <col min="12283" max="12283" width="9.83203125" style="69" customWidth="1"/>
    <col min="12284" max="12285" width="9.08203125" style="69" customWidth="1"/>
    <col min="12286" max="12286" width="8.83203125" style="69" customWidth="1"/>
    <col min="12287" max="12287" width="8" style="69" customWidth="1"/>
    <col min="12288" max="12288" width="7.58203125" style="69" customWidth="1"/>
    <col min="12289" max="12290" width="0" style="69" hidden="1" customWidth="1"/>
    <col min="12291" max="12291" width="10.33203125" style="69" customWidth="1"/>
    <col min="12292" max="12292" width="10" style="69" customWidth="1"/>
    <col min="12293" max="12293" width="11" style="69" customWidth="1"/>
    <col min="12294" max="12535" width="8.6640625" style="69"/>
    <col min="12536" max="12536" width="3.58203125" style="69" customWidth="1"/>
    <col min="12537" max="12537" width="11.6640625" style="69" bestFit="1" customWidth="1"/>
    <col min="12538" max="12538" width="3.58203125" style="69" customWidth="1"/>
    <col min="12539" max="12539" width="9.83203125" style="69" customWidth="1"/>
    <col min="12540" max="12541" width="9.08203125" style="69" customWidth="1"/>
    <col min="12542" max="12542" width="8.83203125" style="69" customWidth="1"/>
    <col min="12543" max="12543" width="8" style="69" customWidth="1"/>
    <col min="12544" max="12544" width="7.58203125" style="69" customWidth="1"/>
    <col min="12545" max="12546" width="0" style="69" hidden="1" customWidth="1"/>
    <col min="12547" max="12547" width="10.33203125" style="69" customWidth="1"/>
    <col min="12548" max="12548" width="10" style="69" customWidth="1"/>
    <col min="12549" max="12549" width="11" style="69" customWidth="1"/>
    <col min="12550" max="12791" width="8.6640625" style="69"/>
    <col min="12792" max="12792" width="3.58203125" style="69" customWidth="1"/>
    <col min="12793" max="12793" width="11.6640625" style="69" bestFit="1" customWidth="1"/>
    <col min="12794" max="12794" width="3.58203125" style="69" customWidth="1"/>
    <col min="12795" max="12795" width="9.83203125" style="69" customWidth="1"/>
    <col min="12796" max="12797" width="9.08203125" style="69" customWidth="1"/>
    <col min="12798" max="12798" width="8.83203125" style="69" customWidth="1"/>
    <col min="12799" max="12799" width="8" style="69" customWidth="1"/>
    <col min="12800" max="12800" width="7.58203125" style="69" customWidth="1"/>
    <col min="12801" max="12802" width="0" style="69" hidden="1" customWidth="1"/>
    <col min="12803" max="12803" width="10.33203125" style="69" customWidth="1"/>
    <col min="12804" max="12804" width="10" style="69" customWidth="1"/>
    <col min="12805" max="12805" width="11" style="69" customWidth="1"/>
    <col min="12806" max="13047" width="8.6640625" style="69"/>
    <col min="13048" max="13048" width="3.58203125" style="69" customWidth="1"/>
    <col min="13049" max="13049" width="11.6640625" style="69" bestFit="1" customWidth="1"/>
    <col min="13050" max="13050" width="3.58203125" style="69" customWidth="1"/>
    <col min="13051" max="13051" width="9.83203125" style="69" customWidth="1"/>
    <col min="13052" max="13053" width="9.08203125" style="69" customWidth="1"/>
    <col min="13054" max="13054" width="8.83203125" style="69" customWidth="1"/>
    <col min="13055" max="13055" width="8" style="69" customWidth="1"/>
    <col min="13056" max="13056" width="7.58203125" style="69" customWidth="1"/>
    <col min="13057" max="13058" width="0" style="69" hidden="1" customWidth="1"/>
    <col min="13059" max="13059" width="10.33203125" style="69" customWidth="1"/>
    <col min="13060" max="13060" width="10" style="69" customWidth="1"/>
    <col min="13061" max="13061" width="11" style="69" customWidth="1"/>
    <col min="13062" max="13303" width="8.6640625" style="69"/>
    <col min="13304" max="13304" width="3.58203125" style="69" customWidth="1"/>
    <col min="13305" max="13305" width="11.6640625" style="69" bestFit="1" customWidth="1"/>
    <col min="13306" max="13306" width="3.58203125" style="69" customWidth="1"/>
    <col min="13307" max="13307" width="9.83203125" style="69" customWidth="1"/>
    <col min="13308" max="13309" width="9.08203125" style="69" customWidth="1"/>
    <col min="13310" max="13310" width="8.83203125" style="69" customWidth="1"/>
    <col min="13311" max="13311" width="8" style="69" customWidth="1"/>
    <col min="13312" max="13312" width="7.58203125" style="69" customWidth="1"/>
    <col min="13313" max="13314" width="0" style="69" hidden="1" customWidth="1"/>
    <col min="13315" max="13315" width="10.33203125" style="69" customWidth="1"/>
    <col min="13316" max="13316" width="10" style="69" customWidth="1"/>
    <col min="13317" max="13317" width="11" style="69" customWidth="1"/>
    <col min="13318" max="13559" width="8.6640625" style="69"/>
    <col min="13560" max="13560" width="3.58203125" style="69" customWidth="1"/>
    <col min="13561" max="13561" width="11.6640625" style="69" bestFit="1" customWidth="1"/>
    <col min="13562" max="13562" width="3.58203125" style="69" customWidth="1"/>
    <col min="13563" max="13563" width="9.83203125" style="69" customWidth="1"/>
    <col min="13564" max="13565" width="9.08203125" style="69" customWidth="1"/>
    <col min="13566" max="13566" width="8.83203125" style="69" customWidth="1"/>
    <col min="13567" max="13567" width="8" style="69" customWidth="1"/>
    <col min="13568" max="13568" width="7.58203125" style="69" customWidth="1"/>
    <col min="13569" max="13570" width="0" style="69" hidden="1" customWidth="1"/>
    <col min="13571" max="13571" width="10.33203125" style="69" customWidth="1"/>
    <col min="13572" max="13572" width="10" style="69" customWidth="1"/>
    <col min="13573" max="13573" width="11" style="69" customWidth="1"/>
    <col min="13574" max="13815" width="8.6640625" style="69"/>
    <col min="13816" max="13816" width="3.58203125" style="69" customWidth="1"/>
    <col min="13817" max="13817" width="11.6640625" style="69" bestFit="1" customWidth="1"/>
    <col min="13818" max="13818" width="3.58203125" style="69" customWidth="1"/>
    <col min="13819" max="13819" width="9.83203125" style="69" customWidth="1"/>
    <col min="13820" max="13821" width="9.08203125" style="69" customWidth="1"/>
    <col min="13822" max="13822" width="8.83203125" style="69" customWidth="1"/>
    <col min="13823" max="13823" width="8" style="69" customWidth="1"/>
    <col min="13824" max="13824" width="7.58203125" style="69" customWidth="1"/>
    <col min="13825" max="13826" width="0" style="69" hidden="1" customWidth="1"/>
    <col min="13827" max="13827" width="10.33203125" style="69" customWidth="1"/>
    <col min="13828" max="13828" width="10" style="69" customWidth="1"/>
    <col min="13829" max="13829" width="11" style="69" customWidth="1"/>
    <col min="13830" max="14071" width="8.6640625" style="69"/>
    <col min="14072" max="14072" width="3.58203125" style="69" customWidth="1"/>
    <col min="14073" max="14073" width="11.6640625" style="69" bestFit="1" customWidth="1"/>
    <col min="14074" max="14074" width="3.58203125" style="69" customWidth="1"/>
    <col min="14075" max="14075" width="9.83203125" style="69" customWidth="1"/>
    <col min="14076" max="14077" width="9.08203125" style="69" customWidth="1"/>
    <col min="14078" max="14078" width="8.83203125" style="69" customWidth="1"/>
    <col min="14079" max="14079" width="8" style="69" customWidth="1"/>
    <col min="14080" max="14080" width="7.58203125" style="69" customWidth="1"/>
    <col min="14081" max="14082" width="0" style="69" hidden="1" customWidth="1"/>
    <col min="14083" max="14083" width="10.33203125" style="69" customWidth="1"/>
    <col min="14084" max="14084" width="10" style="69" customWidth="1"/>
    <col min="14085" max="14085" width="11" style="69" customWidth="1"/>
    <col min="14086" max="14327" width="8.6640625" style="69"/>
    <col min="14328" max="14328" width="3.58203125" style="69" customWidth="1"/>
    <col min="14329" max="14329" width="11.6640625" style="69" bestFit="1" customWidth="1"/>
    <col min="14330" max="14330" width="3.58203125" style="69" customWidth="1"/>
    <col min="14331" max="14331" width="9.83203125" style="69" customWidth="1"/>
    <col min="14332" max="14333" width="9.08203125" style="69" customWidth="1"/>
    <col min="14334" max="14334" width="8.83203125" style="69" customWidth="1"/>
    <col min="14335" max="14335" width="8" style="69" customWidth="1"/>
    <col min="14336" max="14336" width="7.58203125" style="69" customWidth="1"/>
    <col min="14337" max="14338" width="0" style="69" hidden="1" customWidth="1"/>
    <col min="14339" max="14339" width="10.33203125" style="69" customWidth="1"/>
    <col min="14340" max="14340" width="10" style="69" customWidth="1"/>
    <col min="14341" max="14341" width="11" style="69" customWidth="1"/>
    <col min="14342" max="14583" width="8.6640625" style="69"/>
    <col min="14584" max="14584" width="3.58203125" style="69" customWidth="1"/>
    <col min="14585" max="14585" width="11.6640625" style="69" bestFit="1" customWidth="1"/>
    <col min="14586" max="14586" width="3.58203125" style="69" customWidth="1"/>
    <col min="14587" max="14587" width="9.83203125" style="69" customWidth="1"/>
    <col min="14588" max="14589" width="9.08203125" style="69" customWidth="1"/>
    <col min="14590" max="14590" width="8.83203125" style="69" customWidth="1"/>
    <col min="14591" max="14591" width="8" style="69" customWidth="1"/>
    <col min="14592" max="14592" width="7.58203125" style="69" customWidth="1"/>
    <col min="14593" max="14594" width="0" style="69" hidden="1" customWidth="1"/>
    <col min="14595" max="14595" width="10.33203125" style="69" customWidth="1"/>
    <col min="14596" max="14596" width="10" style="69" customWidth="1"/>
    <col min="14597" max="14597" width="11" style="69" customWidth="1"/>
    <col min="14598" max="14839" width="8.6640625" style="69"/>
    <col min="14840" max="14840" width="3.58203125" style="69" customWidth="1"/>
    <col min="14841" max="14841" width="11.6640625" style="69" bestFit="1" customWidth="1"/>
    <col min="14842" max="14842" width="3.58203125" style="69" customWidth="1"/>
    <col min="14843" max="14843" width="9.83203125" style="69" customWidth="1"/>
    <col min="14844" max="14845" width="9.08203125" style="69" customWidth="1"/>
    <col min="14846" max="14846" width="8.83203125" style="69" customWidth="1"/>
    <col min="14847" max="14847" width="8" style="69" customWidth="1"/>
    <col min="14848" max="14848" width="7.58203125" style="69" customWidth="1"/>
    <col min="14849" max="14850" width="0" style="69" hidden="1" customWidth="1"/>
    <col min="14851" max="14851" width="10.33203125" style="69" customWidth="1"/>
    <col min="14852" max="14852" width="10" style="69" customWidth="1"/>
    <col min="14853" max="14853" width="11" style="69" customWidth="1"/>
    <col min="14854" max="15095" width="8.6640625" style="69"/>
    <col min="15096" max="15096" width="3.58203125" style="69" customWidth="1"/>
    <col min="15097" max="15097" width="11.6640625" style="69" bestFit="1" customWidth="1"/>
    <col min="15098" max="15098" width="3.58203125" style="69" customWidth="1"/>
    <col min="15099" max="15099" width="9.83203125" style="69" customWidth="1"/>
    <col min="15100" max="15101" width="9.08203125" style="69" customWidth="1"/>
    <col min="15102" max="15102" width="8.83203125" style="69" customWidth="1"/>
    <col min="15103" max="15103" width="8" style="69" customWidth="1"/>
    <col min="15104" max="15104" width="7.58203125" style="69" customWidth="1"/>
    <col min="15105" max="15106" width="0" style="69" hidden="1" customWidth="1"/>
    <col min="15107" max="15107" width="10.33203125" style="69" customWidth="1"/>
    <col min="15108" max="15108" width="10" style="69" customWidth="1"/>
    <col min="15109" max="15109" width="11" style="69" customWidth="1"/>
    <col min="15110" max="15351" width="8.6640625" style="69"/>
    <col min="15352" max="15352" width="3.58203125" style="69" customWidth="1"/>
    <col min="15353" max="15353" width="11.6640625" style="69" bestFit="1" customWidth="1"/>
    <col min="15354" max="15354" width="3.58203125" style="69" customWidth="1"/>
    <col min="15355" max="15355" width="9.83203125" style="69" customWidth="1"/>
    <col min="15356" max="15357" width="9.08203125" style="69" customWidth="1"/>
    <col min="15358" max="15358" width="8.83203125" style="69" customWidth="1"/>
    <col min="15359" max="15359" width="8" style="69" customWidth="1"/>
    <col min="15360" max="15360" width="7.58203125" style="69" customWidth="1"/>
    <col min="15361" max="15362" width="0" style="69" hidden="1" customWidth="1"/>
    <col min="15363" max="15363" width="10.33203125" style="69" customWidth="1"/>
    <col min="15364" max="15364" width="10" style="69" customWidth="1"/>
    <col min="15365" max="15365" width="11" style="69" customWidth="1"/>
    <col min="15366" max="15607" width="8.6640625" style="69"/>
    <col min="15608" max="15608" width="3.58203125" style="69" customWidth="1"/>
    <col min="15609" max="15609" width="11.6640625" style="69" bestFit="1" customWidth="1"/>
    <col min="15610" max="15610" width="3.58203125" style="69" customWidth="1"/>
    <col min="15611" max="15611" width="9.83203125" style="69" customWidth="1"/>
    <col min="15612" max="15613" width="9.08203125" style="69" customWidth="1"/>
    <col min="15614" max="15614" width="8.83203125" style="69" customWidth="1"/>
    <col min="15615" max="15615" width="8" style="69" customWidth="1"/>
    <col min="15616" max="15616" width="7.58203125" style="69" customWidth="1"/>
    <col min="15617" max="15618" width="0" style="69" hidden="1" customWidth="1"/>
    <col min="15619" max="15619" width="10.33203125" style="69" customWidth="1"/>
    <col min="15620" max="15620" width="10" style="69" customWidth="1"/>
    <col min="15621" max="15621" width="11" style="69" customWidth="1"/>
    <col min="15622" max="15863" width="8.6640625" style="69"/>
    <col min="15864" max="15864" width="3.58203125" style="69" customWidth="1"/>
    <col min="15865" max="15865" width="11.6640625" style="69" bestFit="1" customWidth="1"/>
    <col min="15866" max="15866" width="3.58203125" style="69" customWidth="1"/>
    <col min="15867" max="15867" width="9.83203125" style="69" customWidth="1"/>
    <col min="15868" max="15869" width="9.08203125" style="69" customWidth="1"/>
    <col min="15870" max="15870" width="8.83203125" style="69" customWidth="1"/>
    <col min="15871" max="15871" width="8" style="69" customWidth="1"/>
    <col min="15872" max="15872" width="7.58203125" style="69" customWidth="1"/>
    <col min="15873" max="15874" width="0" style="69" hidden="1" customWidth="1"/>
    <col min="15875" max="15875" width="10.33203125" style="69" customWidth="1"/>
    <col min="15876" max="15876" width="10" style="69" customWidth="1"/>
    <col min="15877" max="15877" width="11" style="69" customWidth="1"/>
    <col min="15878" max="16119" width="8.6640625" style="69"/>
    <col min="16120" max="16120" width="3.58203125" style="69" customWidth="1"/>
    <col min="16121" max="16121" width="11.6640625" style="69" bestFit="1" customWidth="1"/>
    <col min="16122" max="16122" width="3.58203125" style="69" customWidth="1"/>
    <col min="16123" max="16123" width="9.83203125" style="69" customWidth="1"/>
    <col min="16124" max="16125" width="9.08203125" style="69" customWidth="1"/>
    <col min="16126" max="16126" width="8.83203125" style="69" customWidth="1"/>
    <col min="16127" max="16127" width="8" style="69" customWidth="1"/>
    <col min="16128" max="16128" width="7.58203125" style="69" customWidth="1"/>
    <col min="16129" max="16130" width="0" style="69" hidden="1" customWidth="1"/>
    <col min="16131" max="16131" width="10.33203125" style="69" customWidth="1"/>
    <col min="16132" max="16132" width="10" style="69" customWidth="1"/>
    <col min="16133" max="16133" width="11" style="69" customWidth="1"/>
    <col min="16134" max="16376" width="8.6640625" style="69"/>
    <col min="16377" max="16384" width="9" style="69" customWidth="1"/>
  </cols>
  <sheetData>
    <row r="1" spans="1:7" s="68" customFormat="1" ht="20.5" x14ac:dyDescent="0.45">
      <c r="A1" s="114" t="s">
        <v>0</v>
      </c>
      <c r="B1" s="114"/>
      <c r="C1" s="114"/>
      <c r="D1" s="114"/>
      <c r="E1" s="114"/>
      <c r="F1" s="114"/>
    </row>
    <row r="2" spans="1:7" s="68" customFormat="1" ht="18.5" customHeight="1" x14ac:dyDescent="0.45">
      <c r="A2" s="115" t="s">
        <v>84</v>
      </c>
      <c r="B2" s="115"/>
      <c r="C2" s="115"/>
      <c r="D2" s="115"/>
      <c r="E2" s="115"/>
      <c r="F2" s="115"/>
    </row>
    <row r="3" spans="1:7" s="68" customFormat="1" ht="20.5" x14ac:dyDescent="0.45">
      <c r="A3" s="106" t="s">
        <v>1</v>
      </c>
      <c r="B3" s="109" t="s">
        <v>2</v>
      </c>
      <c r="C3" s="112" t="s">
        <v>3</v>
      </c>
      <c r="D3" s="76" t="s">
        <v>4</v>
      </c>
      <c r="E3" s="76" t="s">
        <v>4</v>
      </c>
      <c r="F3" s="106" t="s">
        <v>7</v>
      </c>
    </row>
    <row r="4" spans="1:7" s="68" customFormat="1" ht="16.5" customHeight="1" x14ac:dyDescent="0.45">
      <c r="A4" s="107"/>
      <c r="B4" s="110"/>
      <c r="C4" s="113"/>
      <c r="D4" s="77" t="s">
        <v>8</v>
      </c>
      <c r="E4" s="77" t="s">
        <v>59</v>
      </c>
      <c r="F4" s="107"/>
    </row>
    <row r="5" spans="1:7" s="68" customFormat="1" ht="14" customHeight="1" x14ac:dyDescent="0.45">
      <c r="A5" s="108"/>
      <c r="B5" s="111"/>
      <c r="C5" s="75" t="s">
        <v>83</v>
      </c>
      <c r="D5" s="75" t="s">
        <v>83</v>
      </c>
      <c r="E5" s="75"/>
      <c r="F5" s="108"/>
    </row>
    <row r="6" spans="1:7" s="4" customFormat="1" ht="14.5" customHeight="1" x14ac:dyDescent="0.35">
      <c r="A6" s="16">
        <v>1</v>
      </c>
      <c r="B6" s="62" t="s">
        <v>11</v>
      </c>
      <c r="C6" s="17" t="s">
        <v>57</v>
      </c>
      <c r="D6" s="18">
        <v>250</v>
      </c>
      <c r="E6" s="18"/>
      <c r="F6" s="18">
        <f t="shared" ref="F6:F48" si="0">SUM(C6:E6)</f>
        <v>250</v>
      </c>
    </row>
    <row r="7" spans="1:7" s="4" customFormat="1" ht="14.5" customHeight="1" x14ac:dyDescent="0.35">
      <c r="A7" s="16">
        <v>2</v>
      </c>
      <c r="B7" s="62" t="s">
        <v>12</v>
      </c>
      <c r="C7" s="22"/>
      <c r="D7" s="18"/>
      <c r="E7" s="18"/>
      <c r="F7" s="18">
        <f t="shared" si="0"/>
        <v>0</v>
      </c>
    </row>
    <row r="8" spans="1:7" s="4" customFormat="1" ht="14.5" customHeight="1" x14ac:dyDescent="0.35">
      <c r="A8" s="16">
        <v>3</v>
      </c>
      <c r="B8" s="62" t="s">
        <v>13</v>
      </c>
      <c r="C8" s="22"/>
      <c r="D8" s="18"/>
      <c r="E8" s="18"/>
      <c r="F8" s="18">
        <f t="shared" si="0"/>
        <v>0</v>
      </c>
    </row>
    <row r="9" spans="1:7" s="4" customFormat="1" ht="14.5" customHeight="1" x14ac:dyDescent="0.35">
      <c r="A9" s="16">
        <v>4</v>
      </c>
      <c r="B9" s="62" t="s">
        <v>14</v>
      </c>
      <c r="C9" s="22">
        <v>4000</v>
      </c>
      <c r="D9" s="18">
        <v>1419</v>
      </c>
      <c r="E9" s="18"/>
      <c r="F9" s="18">
        <f t="shared" si="0"/>
        <v>5419</v>
      </c>
    </row>
    <row r="10" spans="1:7" s="4" customFormat="1" ht="14.5" customHeight="1" x14ac:dyDescent="0.35">
      <c r="A10" s="16">
        <v>5</v>
      </c>
      <c r="B10" s="62" t="s">
        <v>15</v>
      </c>
      <c r="C10" s="22"/>
      <c r="D10" s="18"/>
      <c r="E10" s="18"/>
      <c r="F10" s="18">
        <f t="shared" si="0"/>
        <v>0</v>
      </c>
    </row>
    <row r="11" spans="1:7" s="4" customFormat="1" ht="14.5" customHeight="1" x14ac:dyDescent="0.35">
      <c r="A11" s="16">
        <v>6</v>
      </c>
      <c r="B11" s="62" t="s">
        <v>16</v>
      </c>
      <c r="C11" s="22"/>
      <c r="D11" s="18"/>
      <c r="E11" s="18"/>
      <c r="F11" s="18">
        <f t="shared" si="0"/>
        <v>0</v>
      </c>
      <c r="G11" s="32"/>
    </row>
    <row r="12" spans="1:7" s="4" customFormat="1" ht="14.5" customHeight="1" x14ac:dyDescent="0.35">
      <c r="A12" s="16">
        <v>7</v>
      </c>
      <c r="B12" s="62" t="s">
        <v>17</v>
      </c>
      <c r="C12" s="22">
        <v>20035</v>
      </c>
      <c r="D12" s="18"/>
      <c r="E12" s="23"/>
      <c r="F12" s="18">
        <f t="shared" si="0"/>
        <v>20035</v>
      </c>
    </row>
    <row r="13" spans="1:7" s="4" customFormat="1" ht="14.5" customHeight="1" x14ac:dyDescent="0.35">
      <c r="A13" s="16">
        <v>8</v>
      </c>
      <c r="B13" s="62" t="s">
        <v>18</v>
      </c>
      <c r="C13" s="22"/>
      <c r="D13" s="18"/>
      <c r="E13" s="18"/>
      <c r="F13" s="18">
        <f t="shared" si="0"/>
        <v>0</v>
      </c>
    </row>
    <row r="14" spans="1:7" s="24" customFormat="1" ht="14.5" customHeight="1" x14ac:dyDescent="0.35">
      <c r="A14" s="16">
        <v>9</v>
      </c>
      <c r="B14" s="62" t="s">
        <v>19</v>
      </c>
      <c r="C14" s="22"/>
      <c r="D14" s="18"/>
      <c r="E14" s="18"/>
      <c r="F14" s="18">
        <f t="shared" si="0"/>
        <v>0</v>
      </c>
    </row>
    <row r="15" spans="1:7" s="4" customFormat="1" ht="14.5" customHeight="1" x14ac:dyDescent="0.35">
      <c r="A15" s="16">
        <v>10</v>
      </c>
      <c r="B15" s="62" t="s">
        <v>20</v>
      </c>
      <c r="C15" s="17"/>
      <c r="D15" s="18"/>
      <c r="E15" s="18"/>
      <c r="F15" s="18">
        <f t="shared" si="0"/>
        <v>0</v>
      </c>
    </row>
    <row r="16" spans="1:7" s="4" customFormat="1" ht="14.5" customHeight="1" x14ac:dyDescent="0.35">
      <c r="A16" s="16">
        <v>11</v>
      </c>
      <c r="B16" s="62" t="s">
        <v>21</v>
      </c>
      <c r="C16" s="22"/>
      <c r="D16" s="18"/>
      <c r="E16" s="18"/>
      <c r="F16" s="18">
        <f t="shared" si="0"/>
        <v>0</v>
      </c>
    </row>
    <row r="17" spans="1:6" s="4" customFormat="1" ht="14.5" customHeight="1" x14ac:dyDescent="0.35">
      <c r="A17" s="16">
        <v>12</v>
      </c>
      <c r="B17" s="62" t="s">
        <v>22</v>
      </c>
      <c r="C17" s="22"/>
      <c r="D17" s="18">
        <v>1510</v>
      </c>
      <c r="E17" s="18"/>
      <c r="F17" s="18">
        <f t="shared" si="0"/>
        <v>1510</v>
      </c>
    </row>
    <row r="18" spans="1:6" s="4" customFormat="1" ht="14.5" customHeight="1" x14ac:dyDescent="0.35">
      <c r="A18" s="16">
        <v>13</v>
      </c>
      <c r="B18" s="62" t="s">
        <v>23</v>
      </c>
      <c r="C18" s="22"/>
      <c r="D18" s="18">
        <v>330</v>
      </c>
      <c r="E18" s="18"/>
      <c r="F18" s="18">
        <f t="shared" si="0"/>
        <v>330</v>
      </c>
    </row>
    <row r="19" spans="1:6" s="4" customFormat="1" ht="14.5" customHeight="1" x14ac:dyDescent="0.35">
      <c r="A19" s="16">
        <v>14</v>
      </c>
      <c r="B19" s="62" t="s">
        <v>24</v>
      </c>
      <c r="C19" s="22">
        <v>29500</v>
      </c>
      <c r="D19" s="18"/>
      <c r="E19" s="18"/>
      <c r="F19" s="18">
        <f t="shared" si="0"/>
        <v>29500</v>
      </c>
    </row>
    <row r="20" spans="1:6" s="4" customFormat="1" ht="14.5" customHeight="1" x14ac:dyDescent="0.35">
      <c r="A20" s="16">
        <v>15</v>
      </c>
      <c r="B20" s="62" t="s">
        <v>25</v>
      </c>
      <c r="C20" s="22"/>
      <c r="D20" s="18"/>
      <c r="E20" s="18"/>
      <c r="F20" s="18">
        <f t="shared" si="0"/>
        <v>0</v>
      </c>
    </row>
    <row r="21" spans="1:6" s="4" customFormat="1" ht="14.5" customHeight="1" x14ac:dyDescent="0.35">
      <c r="A21" s="16">
        <v>16</v>
      </c>
      <c r="B21" s="62" t="s">
        <v>26</v>
      </c>
      <c r="C21" s="22"/>
      <c r="D21" s="18"/>
      <c r="E21" s="18"/>
      <c r="F21" s="18">
        <f t="shared" si="0"/>
        <v>0</v>
      </c>
    </row>
    <row r="22" spans="1:6" s="4" customFormat="1" ht="14.5" customHeight="1" x14ac:dyDescent="0.35">
      <c r="A22" s="16">
        <v>17</v>
      </c>
      <c r="B22" s="62" t="s">
        <v>27</v>
      </c>
      <c r="C22" s="22"/>
      <c r="D22" s="18"/>
      <c r="E22" s="18"/>
      <c r="F22" s="18">
        <f t="shared" si="0"/>
        <v>0</v>
      </c>
    </row>
    <row r="23" spans="1:6" s="4" customFormat="1" ht="14.5" customHeight="1" x14ac:dyDescent="0.35">
      <c r="A23" s="16">
        <v>18</v>
      </c>
      <c r="B23" s="62" t="s">
        <v>28</v>
      </c>
      <c r="C23" s="22"/>
      <c r="D23" s="18"/>
      <c r="E23" s="18"/>
      <c r="F23" s="18">
        <f t="shared" si="0"/>
        <v>0</v>
      </c>
    </row>
    <row r="24" spans="1:6" s="4" customFormat="1" ht="14.5" customHeight="1" x14ac:dyDescent="0.35">
      <c r="A24" s="16">
        <v>19</v>
      </c>
      <c r="B24" s="62" t="s">
        <v>29</v>
      </c>
      <c r="C24" s="22"/>
      <c r="D24" s="18"/>
      <c r="E24" s="18"/>
      <c r="F24" s="18">
        <f t="shared" si="0"/>
        <v>0</v>
      </c>
    </row>
    <row r="25" spans="1:6" s="4" customFormat="1" ht="14.5" customHeight="1" x14ac:dyDescent="0.35">
      <c r="A25" s="16">
        <v>20</v>
      </c>
      <c r="B25" s="62" t="s">
        <v>30</v>
      </c>
      <c r="C25" s="22">
        <f>3058+7000</f>
        <v>10058</v>
      </c>
      <c r="D25" s="18"/>
      <c r="E25" s="18"/>
      <c r="F25" s="18">
        <f t="shared" si="0"/>
        <v>10058</v>
      </c>
    </row>
    <row r="26" spans="1:6" s="4" customFormat="1" ht="14.5" customHeight="1" x14ac:dyDescent="0.35">
      <c r="A26" s="16">
        <v>21</v>
      </c>
      <c r="B26" s="62" t="s">
        <v>31</v>
      </c>
      <c r="C26" s="22"/>
      <c r="D26" s="18"/>
      <c r="E26" s="18"/>
      <c r="F26" s="18">
        <f t="shared" si="0"/>
        <v>0</v>
      </c>
    </row>
    <row r="27" spans="1:6" s="4" customFormat="1" ht="14.5" customHeight="1" x14ac:dyDescent="0.35">
      <c r="A27" s="16">
        <v>22</v>
      </c>
      <c r="B27" s="62" t="s">
        <v>32</v>
      </c>
      <c r="C27" s="22"/>
      <c r="D27" s="18"/>
      <c r="E27" s="18"/>
      <c r="F27" s="18">
        <f t="shared" si="0"/>
        <v>0</v>
      </c>
    </row>
    <row r="28" spans="1:6" s="4" customFormat="1" ht="14.5" customHeight="1" x14ac:dyDescent="0.35">
      <c r="A28" s="16">
        <v>23</v>
      </c>
      <c r="B28" s="62" t="s">
        <v>33</v>
      </c>
      <c r="C28" s="22">
        <v>4000</v>
      </c>
      <c r="D28" s="18"/>
      <c r="E28" s="18"/>
      <c r="F28" s="18">
        <f t="shared" si="0"/>
        <v>4000</v>
      </c>
    </row>
    <row r="29" spans="1:6" s="4" customFormat="1" ht="14.5" customHeight="1" x14ac:dyDescent="0.35">
      <c r="A29" s="16">
        <v>24</v>
      </c>
      <c r="B29" s="62" t="s">
        <v>34</v>
      </c>
      <c r="C29" s="22"/>
      <c r="D29" s="18"/>
      <c r="E29" s="18"/>
      <c r="F29" s="18">
        <f t="shared" si="0"/>
        <v>0</v>
      </c>
    </row>
    <row r="30" spans="1:6" s="4" customFormat="1" ht="14.5" customHeight="1" x14ac:dyDescent="0.35">
      <c r="A30" s="16">
        <v>25</v>
      </c>
      <c r="B30" s="62" t="s">
        <v>36</v>
      </c>
      <c r="C30" s="22">
        <v>4500</v>
      </c>
      <c r="D30" s="18"/>
      <c r="E30" s="18"/>
      <c r="F30" s="18">
        <f t="shared" si="0"/>
        <v>4500</v>
      </c>
    </row>
    <row r="31" spans="1:6" s="4" customFormat="1" ht="14.5" customHeight="1" x14ac:dyDescent="0.35">
      <c r="A31" s="16">
        <v>26</v>
      </c>
      <c r="B31" s="62" t="s">
        <v>37</v>
      </c>
      <c r="C31" s="22">
        <v>15600</v>
      </c>
      <c r="D31" s="18"/>
      <c r="E31" s="18"/>
      <c r="F31" s="18">
        <f t="shared" si="0"/>
        <v>15600</v>
      </c>
    </row>
    <row r="32" spans="1:6" s="4" customFormat="1" ht="14.5" customHeight="1" x14ac:dyDescent="0.35">
      <c r="A32" s="16">
        <v>27</v>
      </c>
      <c r="B32" s="62" t="s">
        <v>38</v>
      </c>
      <c r="C32" s="22">
        <v>4719</v>
      </c>
      <c r="D32" s="18">
        <v>14450</v>
      </c>
      <c r="E32" s="18"/>
      <c r="F32" s="18">
        <f t="shared" si="0"/>
        <v>19169</v>
      </c>
    </row>
    <row r="33" spans="1:6" s="4" customFormat="1" ht="14.5" customHeight="1" x14ac:dyDescent="0.35">
      <c r="A33" s="16">
        <v>28</v>
      </c>
      <c r="B33" s="62" t="s">
        <v>39</v>
      </c>
      <c r="C33" s="22"/>
      <c r="D33" s="18">
        <v>330</v>
      </c>
      <c r="E33" s="18"/>
      <c r="F33" s="18">
        <f t="shared" si="0"/>
        <v>330</v>
      </c>
    </row>
    <row r="34" spans="1:6" s="4" customFormat="1" ht="14.5" customHeight="1" x14ac:dyDescent="0.35">
      <c r="A34" s="16">
        <v>29</v>
      </c>
      <c r="B34" s="62" t="s">
        <v>40</v>
      </c>
      <c r="C34" s="22"/>
      <c r="D34" s="18">
        <v>20000</v>
      </c>
      <c r="E34" s="18"/>
      <c r="F34" s="18">
        <f t="shared" si="0"/>
        <v>20000</v>
      </c>
    </row>
    <row r="35" spans="1:6" s="4" customFormat="1" ht="14.5" customHeight="1" x14ac:dyDescent="0.35">
      <c r="A35" s="16">
        <v>30</v>
      </c>
      <c r="B35" s="62" t="s">
        <v>41</v>
      </c>
      <c r="C35" s="22">
        <v>9000</v>
      </c>
      <c r="D35" s="18">
        <f>3745+2000</f>
        <v>5745</v>
      </c>
      <c r="E35" s="18"/>
      <c r="F35" s="18">
        <f t="shared" si="0"/>
        <v>14745</v>
      </c>
    </row>
    <row r="36" spans="1:6" s="4" customFormat="1" ht="14.5" customHeight="1" x14ac:dyDescent="0.35">
      <c r="A36" s="16">
        <v>31</v>
      </c>
      <c r="B36" s="62" t="s">
        <v>42</v>
      </c>
      <c r="C36" s="22"/>
      <c r="D36" s="18">
        <v>1230</v>
      </c>
      <c r="E36" s="18"/>
      <c r="F36" s="18">
        <f t="shared" si="0"/>
        <v>1230</v>
      </c>
    </row>
    <row r="37" spans="1:6" s="4" customFormat="1" ht="14.5" customHeight="1" x14ac:dyDescent="0.35">
      <c r="A37" s="16">
        <v>32</v>
      </c>
      <c r="B37" s="62" t="s">
        <v>43</v>
      </c>
      <c r="C37" s="22">
        <v>2000</v>
      </c>
      <c r="D37" s="18">
        <v>2450</v>
      </c>
      <c r="E37" s="18"/>
      <c r="F37" s="18">
        <f t="shared" si="0"/>
        <v>4450</v>
      </c>
    </row>
    <row r="38" spans="1:6" s="4" customFormat="1" ht="14.5" customHeight="1" x14ac:dyDescent="0.35">
      <c r="A38" s="16">
        <v>33</v>
      </c>
      <c r="B38" s="62" t="s">
        <v>44</v>
      </c>
      <c r="C38" s="22">
        <v>1800</v>
      </c>
      <c r="D38" s="18"/>
      <c r="E38" s="18"/>
      <c r="F38" s="18">
        <f t="shared" si="0"/>
        <v>1800</v>
      </c>
    </row>
    <row r="39" spans="1:6" s="4" customFormat="1" ht="14.5" customHeight="1" x14ac:dyDescent="0.35">
      <c r="A39" s="16">
        <v>34</v>
      </c>
      <c r="B39" s="62" t="s">
        <v>45</v>
      </c>
      <c r="C39" s="22">
        <v>4000</v>
      </c>
      <c r="D39" s="18"/>
      <c r="E39" s="18"/>
      <c r="F39" s="18">
        <f t="shared" si="0"/>
        <v>4000</v>
      </c>
    </row>
    <row r="40" spans="1:6" s="4" customFormat="1" ht="14.5" customHeight="1" x14ac:dyDescent="0.35">
      <c r="A40" s="16">
        <v>35</v>
      </c>
      <c r="B40" s="62" t="s">
        <v>46</v>
      </c>
      <c r="C40" s="22">
        <v>12719</v>
      </c>
      <c r="D40" s="18"/>
      <c r="E40" s="18"/>
      <c r="F40" s="18">
        <f t="shared" si="0"/>
        <v>12719</v>
      </c>
    </row>
    <row r="41" spans="1:6" s="4" customFormat="1" ht="14.5" customHeight="1" x14ac:dyDescent="0.35">
      <c r="A41" s="16">
        <v>36</v>
      </c>
      <c r="B41" s="62" t="s">
        <v>47</v>
      </c>
      <c r="C41" s="22">
        <v>8350</v>
      </c>
      <c r="D41" s="18"/>
      <c r="E41" s="18"/>
      <c r="F41" s="18">
        <f t="shared" si="0"/>
        <v>8350</v>
      </c>
    </row>
    <row r="42" spans="1:6" s="4" customFormat="1" ht="14.5" customHeight="1" x14ac:dyDescent="0.35">
      <c r="A42" s="16">
        <v>37</v>
      </c>
      <c r="B42" s="62" t="s">
        <v>48</v>
      </c>
      <c r="C42" s="22"/>
      <c r="D42" s="18"/>
      <c r="E42" s="18"/>
      <c r="F42" s="18">
        <f t="shared" si="0"/>
        <v>0</v>
      </c>
    </row>
    <row r="43" spans="1:6" s="4" customFormat="1" ht="14.5" customHeight="1" x14ac:dyDescent="0.35">
      <c r="A43" s="16">
        <v>38</v>
      </c>
      <c r="B43" s="62" t="s">
        <v>49</v>
      </c>
      <c r="C43" s="22">
        <v>14300</v>
      </c>
      <c r="D43" s="19"/>
      <c r="E43" s="19"/>
      <c r="F43" s="18">
        <f t="shared" si="0"/>
        <v>14300</v>
      </c>
    </row>
    <row r="44" spans="1:6" s="4" customFormat="1" ht="14.5" customHeight="1" x14ac:dyDescent="0.35">
      <c r="A44" s="16">
        <v>39</v>
      </c>
      <c r="B44" s="62" t="s">
        <v>50</v>
      </c>
      <c r="C44" s="22"/>
      <c r="D44" s="18"/>
      <c r="E44" s="18"/>
      <c r="F44" s="18">
        <f t="shared" si="0"/>
        <v>0</v>
      </c>
    </row>
    <row r="45" spans="1:6" s="4" customFormat="1" ht="14.5" customHeight="1" x14ac:dyDescent="0.35">
      <c r="A45" s="16">
        <v>40</v>
      </c>
      <c r="B45" s="64" t="s">
        <v>51</v>
      </c>
      <c r="C45" s="22">
        <v>19969</v>
      </c>
      <c r="D45" s="18"/>
      <c r="E45" s="18"/>
      <c r="F45" s="18">
        <f t="shared" si="0"/>
        <v>19969</v>
      </c>
    </row>
    <row r="46" spans="1:6" s="4" customFormat="1" ht="14.5" customHeight="1" x14ac:dyDescent="0.35">
      <c r="A46" s="16">
        <v>41</v>
      </c>
      <c r="B46" s="64" t="s">
        <v>52</v>
      </c>
      <c r="C46" s="22"/>
      <c r="D46" s="18"/>
      <c r="E46" s="18"/>
      <c r="F46" s="18">
        <f t="shared" si="0"/>
        <v>0</v>
      </c>
    </row>
    <row r="47" spans="1:6" s="4" customFormat="1" ht="14.5" customHeight="1" x14ac:dyDescent="0.35">
      <c r="A47" s="16">
        <v>42</v>
      </c>
      <c r="B47" s="64" t="s">
        <v>53</v>
      </c>
      <c r="C47" s="22"/>
      <c r="D47" s="18"/>
      <c r="E47" s="18"/>
      <c r="F47" s="18">
        <f t="shared" si="0"/>
        <v>0</v>
      </c>
    </row>
    <row r="48" spans="1:6" s="72" customFormat="1" ht="15.5" customHeight="1" x14ac:dyDescent="0.4">
      <c r="A48" s="73"/>
      <c r="B48" s="74" t="s">
        <v>7</v>
      </c>
      <c r="C48" s="79">
        <f>SUM(C6:C47)</f>
        <v>164550</v>
      </c>
      <c r="D48" s="80">
        <f>SUM(D6:D47)</f>
        <v>47714</v>
      </c>
      <c r="E48" s="80">
        <f>SUM(E6:E47)</f>
        <v>0</v>
      </c>
      <c r="F48" s="81">
        <f t="shared" si="0"/>
        <v>212264</v>
      </c>
    </row>
    <row r="50" spans="5:5" ht="14.25" customHeight="1" x14ac:dyDescent="0.45">
      <c r="E50" s="71"/>
    </row>
  </sheetData>
  <mergeCells count="6">
    <mergeCell ref="A3:A5"/>
    <mergeCell ref="B3:B5"/>
    <mergeCell ref="C3:C4"/>
    <mergeCell ref="A1:F1"/>
    <mergeCell ref="A2:F2"/>
    <mergeCell ref="F3:F5"/>
  </mergeCells>
  <pageMargins left="0.61" right="0.51" top="0.49" bottom="0.47" header="0.21" footer="0.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SheetLayoutView="100" workbookViewId="0">
      <pane ySplit="5" topLeftCell="A6" activePane="bottomLeft" state="frozen"/>
      <selection pane="bottomLeft" activeCell="B12" sqref="B12"/>
    </sheetView>
  </sheetViews>
  <sheetFormatPr defaultRowHeight="15.5" x14ac:dyDescent="0.35"/>
  <cols>
    <col min="1" max="1" width="5.5" style="24" customWidth="1"/>
    <col min="2" max="2" width="15.6640625" style="24" customWidth="1"/>
    <col min="3" max="3" width="14" style="47" customWidth="1"/>
    <col min="4" max="4" width="13.08203125" style="24" customWidth="1"/>
    <col min="5" max="5" width="14" style="24" customWidth="1"/>
    <col min="6" max="6" width="14.1640625" style="24" customWidth="1"/>
    <col min="7" max="7" width="10" style="24" customWidth="1"/>
    <col min="8" max="8" width="11" style="24" customWidth="1"/>
    <col min="9" max="250" width="9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9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9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9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9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9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9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9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9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9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9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9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9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9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9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9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9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9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9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9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9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9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9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9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9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9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9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9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9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9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9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9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9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9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9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9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9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9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9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9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9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9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9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9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9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9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9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9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9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9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9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9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9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9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9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9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9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9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9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9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9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9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9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9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85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2" customHeight="1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86</v>
      </c>
      <c r="D5" s="46" t="s">
        <v>86</v>
      </c>
      <c r="E5" s="46"/>
      <c r="F5" s="94"/>
      <c r="G5" s="44"/>
    </row>
    <row r="6" spans="1:10" s="4" customFormat="1" x14ac:dyDescent="0.35">
      <c r="A6" s="16">
        <v>1</v>
      </c>
      <c r="B6" s="37" t="s">
        <v>11</v>
      </c>
      <c r="C6" s="17"/>
      <c r="D6" s="18"/>
      <c r="E6" s="18"/>
      <c r="F6" s="20">
        <f t="shared" ref="F6:F48" si="0">SUM(C6:E6)</f>
        <v>0</v>
      </c>
      <c r="G6" s="21"/>
    </row>
    <row r="7" spans="1:10" s="4" customFormat="1" x14ac:dyDescent="0.35">
      <c r="A7" s="16">
        <v>2</v>
      </c>
      <c r="B7" s="37" t="s">
        <v>12</v>
      </c>
      <c r="C7" s="22">
        <v>22000</v>
      </c>
      <c r="D7" s="18"/>
      <c r="E7" s="18"/>
      <c r="F7" s="20">
        <f t="shared" si="0"/>
        <v>22000</v>
      </c>
      <c r="G7" s="21"/>
    </row>
    <row r="8" spans="1:10" s="4" customFormat="1" x14ac:dyDescent="0.35">
      <c r="A8" s="16">
        <v>3</v>
      </c>
      <c r="B8" s="37" t="s">
        <v>13</v>
      </c>
      <c r="C8" s="22">
        <v>25000</v>
      </c>
      <c r="D8" s="18"/>
      <c r="E8" s="18"/>
      <c r="F8" s="20">
        <f t="shared" si="0"/>
        <v>25000</v>
      </c>
      <c r="G8" s="21"/>
    </row>
    <row r="9" spans="1:10" s="4" customFormat="1" x14ac:dyDescent="0.35">
      <c r="A9" s="16">
        <v>4</v>
      </c>
      <c r="B9" s="37" t="s">
        <v>14</v>
      </c>
      <c r="C9" s="22">
        <v>14800</v>
      </c>
      <c r="D9" s="18">
        <v>4000</v>
      </c>
      <c r="E9" s="18"/>
      <c r="F9" s="20">
        <f t="shared" si="0"/>
        <v>18800</v>
      </c>
      <c r="G9" s="21"/>
    </row>
    <row r="10" spans="1:10" s="4" customFormat="1" x14ac:dyDescent="0.35">
      <c r="A10" s="16">
        <v>5</v>
      </c>
      <c r="B10" s="37" t="s">
        <v>15</v>
      </c>
      <c r="C10" s="22"/>
      <c r="D10" s="18">
        <v>6600</v>
      </c>
      <c r="E10" s="18"/>
      <c r="F10" s="20">
        <f t="shared" si="0"/>
        <v>6600</v>
      </c>
      <c r="G10" s="21"/>
    </row>
    <row r="11" spans="1:10" s="4" customFormat="1" x14ac:dyDescent="0.35">
      <c r="A11" s="16">
        <v>6</v>
      </c>
      <c r="B11" s="37" t="s">
        <v>16</v>
      </c>
      <c r="C11" s="22">
        <v>4050</v>
      </c>
      <c r="D11" s="18"/>
      <c r="E11" s="18"/>
      <c r="F11" s="20">
        <f t="shared" si="0"/>
        <v>4050</v>
      </c>
      <c r="G11" s="21"/>
      <c r="J11" s="32"/>
    </row>
    <row r="12" spans="1:10" s="4" customFormat="1" x14ac:dyDescent="0.35">
      <c r="A12" s="16">
        <v>7</v>
      </c>
      <c r="B12" s="37" t="s">
        <v>17</v>
      </c>
      <c r="C12" s="22"/>
      <c r="D12" s="18">
        <v>400</v>
      </c>
      <c r="E12" s="23"/>
      <c r="F12" s="20">
        <f t="shared" si="0"/>
        <v>400</v>
      </c>
      <c r="G12" s="21"/>
    </row>
    <row r="13" spans="1:10" s="4" customFormat="1" x14ac:dyDescent="0.35">
      <c r="A13" s="16">
        <v>8</v>
      </c>
      <c r="B13" s="37" t="s">
        <v>18</v>
      </c>
      <c r="C13" s="22"/>
      <c r="D13" s="18"/>
      <c r="E13" s="18"/>
      <c r="F13" s="20">
        <f t="shared" si="0"/>
        <v>0</v>
      </c>
      <c r="G13" s="21"/>
    </row>
    <row r="14" spans="1:10" x14ac:dyDescent="0.35">
      <c r="A14" s="16">
        <v>9</v>
      </c>
      <c r="B14" s="37" t="s">
        <v>19</v>
      </c>
      <c r="C14" s="22"/>
      <c r="D14" s="18"/>
      <c r="E14" s="18"/>
      <c r="F14" s="20">
        <f t="shared" si="0"/>
        <v>0</v>
      </c>
    </row>
    <row r="15" spans="1:10" s="4" customFormat="1" x14ac:dyDescent="0.35">
      <c r="A15" s="16">
        <v>10</v>
      </c>
      <c r="B15" s="37" t="s">
        <v>20</v>
      </c>
      <c r="C15" s="17"/>
      <c r="D15" s="18"/>
      <c r="E15" s="18"/>
      <c r="F15" s="20">
        <f t="shared" si="0"/>
        <v>0</v>
      </c>
      <c r="G15" s="21"/>
    </row>
    <row r="16" spans="1:10" s="4" customFormat="1" x14ac:dyDescent="0.35">
      <c r="A16" s="16">
        <v>11</v>
      </c>
      <c r="B16" s="37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37" t="s">
        <v>22</v>
      </c>
      <c r="C17" s="22"/>
      <c r="D17" s="18"/>
      <c r="E17" s="18"/>
      <c r="F17" s="20">
        <f t="shared" si="0"/>
        <v>0</v>
      </c>
      <c r="G17" s="21"/>
    </row>
    <row r="18" spans="1:7" s="4" customFormat="1" x14ac:dyDescent="0.35">
      <c r="A18" s="16">
        <v>13</v>
      </c>
      <c r="B18" s="37" t="s">
        <v>23</v>
      </c>
      <c r="C18" s="22"/>
      <c r="D18" s="18"/>
      <c r="E18" s="18"/>
      <c r="F18" s="20">
        <f t="shared" si="0"/>
        <v>0</v>
      </c>
      <c r="G18" s="21"/>
    </row>
    <row r="19" spans="1:7" s="4" customFormat="1" x14ac:dyDescent="0.35">
      <c r="A19" s="16">
        <v>14</v>
      </c>
      <c r="B19" s="37" t="s">
        <v>24</v>
      </c>
      <c r="C19" s="22"/>
      <c r="D19" s="18"/>
      <c r="E19" s="18"/>
      <c r="F19" s="20">
        <f t="shared" si="0"/>
        <v>0</v>
      </c>
      <c r="G19" s="21"/>
    </row>
    <row r="20" spans="1:7" s="4" customFormat="1" x14ac:dyDescent="0.35">
      <c r="A20" s="16">
        <v>15</v>
      </c>
      <c r="B20" s="37" t="s">
        <v>25</v>
      </c>
      <c r="C20" s="22"/>
      <c r="D20" s="18"/>
      <c r="E20" s="18"/>
      <c r="F20" s="20">
        <f t="shared" si="0"/>
        <v>0</v>
      </c>
      <c r="G20" s="21"/>
    </row>
    <row r="21" spans="1:7" s="4" customFormat="1" x14ac:dyDescent="0.35">
      <c r="A21" s="16">
        <v>16</v>
      </c>
      <c r="B21" s="37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37" t="s">
        <v>27</v>
      </c>
      <c r="C22" s="22"/>
      <c r="D22" s="18"/>
      <c r="E22" s="18"/>
      <c r="F22" s="20">
        <f t="shared" si="0"/>
        <v>0</v>
      </c>
      <c r="G22" s="21"/>
    </row>
    <row r="23" spans="1:7" s="4" customFormat="1" x14ac:dyDescent="0.35">
      <c r="A23" s="16">
        <v>18</v>
      </c>
      <c r="B23" s="37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x14ac:dyDescent="0.35">
      <c r="A24" s="16">
        <v>19</v>
      </c>
      <c r="B24" s="37" t="s">
        <v>29</v>
      </c>
      <c r="C24" s="22"/>
      <c r="D24" s="18"/>
      <c r="E24" s="18"/>
      <c r="F24" s="20">
        <f t="shared" si="0"/>
        <v>0</v>
      </c>
      <c r="G24" s="21"/>
    </row>
    <row r="25" spans="1:7" s="4" customFormat="1" x14ac:dyDescent="0.35">
      <c r="A25" s="16">
        <v>20</v>
      </c>
      <c r="B25" s="37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37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37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37" t="s">
        <v>33</v>
      </c>
      <c r="C28" s="22"/>
      <c r="D28" s="18"/>
      <c r="E28" s="18"/>
      <c r="F28" s="20">
        <f t="shared" si="0"/>
        <v>0</v>
      </c>
      <c r="G28" s="21"/>
    </row>
    <row r="29" spans="1:7" s="4" customFormat="1" x14ac:dyDescent="0.35">
      <c r="A29" s="16">
        <v>24</v>
      </c>
      <c r="B29" s="37" t="s">
        <v>34</v>
      </c>
      <c r="C29" s="22">
        <v>1870</v>
      </c>
      <c r="D29" s="18"/>
      <c r="E29" s="18"/>
      <c r="F29" s="20">
        <f t="shared" si="0"/>
        <v>1870</v>
      </c>
      <c r="G29" s="21"/>
    </row>
    <row r="30" spans="1:7" s="4" customFormat="1" x14ac:dyDescent="0.35">
      <c r="A30" s="16">
        <v>25</v>
      </c>
      <c r="B30" s="37" t="s">
        <v>36</v>
      </c>
      <c r="C30" s="22"/>
      <c r="D30" s="18">
        <v>142750</v>
      </c>
      <c r="E30" s="18"/>
      <c r="F30" s="20">
        <f t="shared" si="0"/>
        <v>142750</v>
      </c>
      <c r="G30" s="21"/>
    </row>
    <row r="31" spans="1:7" s="4" customFormat="1" x14ac:dyDescent="0.35">
      <c r="A31" s="16">
        <v>26</v>
      </c>
      <c r="B31" s="37" t="s">
        <v>37</v>
      </c>
      <c r="C31" s="22"/>
      <c r="D31" s="18"/>
      <c r="E31" s="18"/>
      <c r="F31" s="20">
        <f t="shared" si="0"/>
        <v>0</v>
      </c>
      <c r="G31" s="21"/>
    </row>
    <row r="32" spans="1:7" s="4" customFormat="1" x14ac:dyDescent="0.35">
      <c r="A32" s="16">
        <v>27</v>
      </c>
      <c r="B32" s="37" t="s">
        <v>38</v>
      </c>
      <c r="C32" s="18">
        <v>5000</v>
      </c>
      <c r="D32" s="18">
        <v>4250</v>
      </c>
      <c r="E32" s="18"/>
      <c r="F32" s="20">
        <f t="shared" si="0"/>
        <v>9250</v>
      </c>
      <c r="G32" s="21"/>
    </row>
    <row r="33" spans="1:8" s="4" customFormat="1" x14ac:dyDescent="0.35">
      <c r="A33" s="16">
        <v>28</v>
      </c>
      <c r="B33" s="37" t="s">
        <v>39</v>
      </c>
      <c r="C33" s="22"/>
      <c r="D33" s="18"/>
      <c r="E33" s="18"/>
      <c r="F33" s="20">
        <f t="shared" si="0"/>
        <v>0</v>
      </c>
      <c r="G33" s="21"/>
    </row>
    <row r="34" spans="1:8" s="4" customFormat="1" x14ac:dyDescent="0.35">
      <c r="A34" s="16">
        <v>29</v>
      </c>
      <c r="B34" s="37" t="s">
        <v>40</v>
      </c>
      <c r="C34" s="22">
        <v>20250</v>
      </c>
      <c r="D34" s="18">
        <v>17200</v>
      </c>
      <c r="E34" s="18"/>
      <c r="F34" s="20">
        <f t="shared" si="0"/>
        <v>37450</v>
      </c>
      <c r="G34" s="21"/>
    </row>
    <row r="35" spans="1:8" s="4" customFormat="1" x14ac:dyDescent="0.35">
      <c r="A35" s="16">
        <v>30</v>
      </c>
      <c r="B35" s="37" t="s">
        <v>41</v>
      </c>
      <c r="C35" s="22">
        <v>11000</v>
      </c>
      <c r="D35" s="18">
        <v>2000</v>
      </c>
      <c r="E35" s="18"/>
      <c r="F35" s="20">
        <f t="shared" si="0"/>
        <v>13000</v>
      </c>
      <c r="G35" s="21"/>
    </row>
    <row r="36" spans="1:8" s="4" customFormat="1" x14ac:dyDescent="0.35">
      <c r="A36" s="16">
        <v>31</v>
      </c>
      <c r="B36" s="37" t="s">
        <v>42</v>
      </c>
      <c r="C36" s="22"/>
      <c r="D36" s="18"/>
      <c r="E36" s="18">
        <v>11000</v>
      </c>
      <c r="F36" s="20">
        <f t="shared" si="0"/>
        <v>11000</v>
      </c>
      <c r="G36" s="21"/>
    </row>
    <row r="37" spans="1:8" s="4" customFormat="1" x14ac:dyDescent="0.35">
      <c r="A37" s="16">
        <v>32</v>
      </c>
      <c r="B37" s="37" t="s">
        <v>43</v>
      </c>
      <c r="C37" s="22"/>
      <c r="D37" s="18">
        <v>4700</v>
      </c>
      <c r="E37" s="18"/>
      <c r="F37" s="20">
        <f t="shared" si="0"/>
        <v>4700</v>
      </c>
      <c r="G37" s="21"/>
    </row>
    <row r="38" spans="1:8" s="4" customFormat="1" x14ac:dyDescent="0.35">
      <c r="A38" s="16">
        <v>33</v>
      </c>
      <c r="B38" s="37" t="s">
        <v>44</v>
      </c>
      <c r="C38" s="22"/>
      <c r="D38" s="18"/>
      <c r="E38" s="18"/>
      <c r="F38" s="20">
        <f t="shared" si="0"/>
        <v>0</v>
      </c>
      <c r="G38" s="21"/>
    </row>
    <row r="39" spans="1:8" s="4" customFormat="1" x14ac:dyDescent="0.35">
      <c r="A39" s="16">
        <v>34</v>
      </c>
      <c r="B39" s="37" t="s">
        <v>45</v>
      </c>
      <c r="C39" s="22"/>
      <c r="D39" s="18"/>
      <c r="E39" s="18"/>
      <c r="F39" s="20">
        <f t="shared" si="0"/>
        <v>0</v>
      </c>
      <c r="G39" s="21"/>
    </row>
    <row r="40" spans="1:8" s="4" customFormat="1" x14ac:dyDescent="0.35">
      <c r="A40" s="16">
        <v>35</v>
      </c>
      <c r="B40" s="37" t="s">
        <v>46</v>
      </c>
      <c r="C40" s="22">
        <v>4800</v>
      </c>
      <c r="D40" s="18"/>
      <c r="E40" s="18"/>
      <c r="F40" s="20">
        <f t="shared" si="0"/>
        <v>4800</v>
      </c>
      <c r="G40" s="21"/>
    </row>
    <row r="41" spans="1:8" s="4" customFormat="1" x14ac:dyDescent="0.35">
      <c r="A41" s="16">
        <v>36</v>
      </c>
      <c r="B41" s="37" t="s">
        <v>47</v>
      </c>
      <c r="C41" s="22">
        <v>26000</v>
      </c>
      <c r="D41" s="18"/>
      <c r="E41" s="18"/>
      <c r="F41" s="20">
        <f t="shared" si="0"/>
        <v>26000</v>
      </c>
      <c r="G41" s="21"/>
    </row>
    <row r="42" spans="1:8" s="4" customFormat="1" x14ac:dyDescent="0.35">
      <c r="A42" s="16">
        <v>37</v>
      </c>
      <c r="B42" s="37" t="s">
        <v>48</v>
      </c>
      <c r="C42" s="22"/>
      <c r="D42" s="18"/>
      <c r="E42" s="18"/>
      <c r="F42" s="20">
        <f t="shared" si="0"/>
        <v>0</v>
      </c>
      <c r="G42" s="21"/>
    </row>
    <row r="43" spans="1:8" s="4" customFormat="1" x14ac:dyDescent="0.35">
      <c r="A43" s="16">
        <v>38</v>
      </c>
      <c r="B43" s="37" t="s">
        <v>49</v>
      </c>
      <c r="C43" s="22">
        <v>4500</v>
      </c>
      <c r="D43" s="19">
        <v>2400</v>
      </c>
      <c r="E43" s="19"/>
      <c r="F43" s="20">
        <f t="shared" si="0"/>
        <v>6900</v>
      </c>
      <c r="G43" s="21"/>
    </row>
    <row r="44" spans="1:8" s="4" customFormat="1" x14ac:dyDescent="0.35">
      <c r="A44" s="16">
        <v>39</v>
      </c>
      <c r="B44" s="37" t="s">
        <v>50</v>
      </c>
      <c r="C44" s="22"/>
      <c r="D44" s="18"/>
      <c r="E44" s="18"/>
      <c r="F44" s="20">
        <f t="shared" si="0"/>
        <v>0</v>
      </c>
      <c r="G44" s="21"/>
    </row>
    <row r="45" spans="1:8" s="4" customFormat="1" x14ac:dyDescent="0.35">
      <c r="A45" s="16">
        <v>40</v>
      </c>
      <c r="B45" s="39" t="s">
        <v>51</v>
      </c>
      <c r="C45" s="22"/>
      <c r="D45" s="18"/>
      <c r="E45" s="18"/>
      <c r="F45" s="20">
        <f t="shared" si="0"/>
        <v>0</v>
      </c>
      <c r="G45" s="21"/>
    </row>
    <row r="46" spans="1:8" s="4" customFormat="1" x14ac:dyDescent="0.35">
      <c r="A46" s="16">
        <v>41</v>
      </c>
      <c r="B46" s="39" t="s">
        <v>52</v>
      </c>
      <c r="C46" s="22"/>
      <c r="D46" s="18"/>
      <c r="E46" s="18"/>
      <c r="F46" s="20">
        <f t="shared" si="0"/>
        <v>0</v>
      </c>
      <c r="G46" s="21"/>
    </row>
    <row r="47" spans="1:8" s="4" customFormat="1" x14ac:dyDescent="0.35">
      <c r="A47" s="16">
        <v>42</v>
      </c>
      <c r="B47" s="39" t="s">
        <v>53</v>
      </c>
      <c r="C47" s="22"/>
      <c r="D47" s="18"/>
      <c r="E47" s="18"/>
      <c r="F47" s="20">
        <f t="shared" si="0"/>
        <v>0</v>
      </c>
      <c r="G47" s="21"/>
    </row>
    <row r="48" spans="1:8" s="4" customFormat="1" x14ac:dyDescent="0.35">
      <c r="A48" s="25"/>
      <c r="B48" s="38" t="s">
        <v>7</v>
      </c>
      <c r="C48" s="26">
        <f>SUM(C6:C47)</f>
        <v>139270</v>
      </c>
      <c r="D48" s="27">
        <f>SUM(D6:D47)</f>
        <v>184300</v>
      </c>
      <c r="E48" s="27">
        <f>SUM(E6:E47)</f>
        <v>11000</v>
      </c>
      <c r="F48" s="20">
        <f t="shared" si="0"/>
        <v>334570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6">
    <mergeCell ref="A1:F1"/>
    <mergeCell ref="A2:F2"/>
    <mergeCell ref="A3:A5"/>
    <mergeCell ref="B3:B5"/>
    <mergeCell ref="C3:C4"/>
    <mergeCell ref="F3:F5"/>
  </mergeCells>
  <pageMargins left="0.99" right="0.7" top="0.62" bottom="0.24" header="0.51" footer="0.2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zoomScale="130" zoomScaleNormal="130" workbookViewId="0">
      <pane ySplit="5" topLeftCell="A6" activePane="bottomLeft" state="frozen"/>
      <selection pane="bottomLeft" activeCell="D10" sqref="D10"/>
    </sheetView>
  </sheetViews>
  <sheetFormatPr defaultRowHeight="15.5" x14ac:dyDescent="0.35"/>
  <cols>
    <col min="1" max="1" width="5.5" style="24" customWidth="1"/>
    <col min="2" max="2" width="15.6640625" style="24" customWidth="1"/>
    <col min="3" max="3" width="14" style="47" customWidth="1"/>
    <col min="4" max="4" width="13.08203125" style="24" customWidth="1"/>
    <col min="5" max="5" width="14" style="24" customWidth="1"/>
    <col min="6" max="6" width="14.164062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87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88</v>
      </c>
      <c r="D5" s="46" t="s">
        <v>89</v>
      </c>
      <c r="E5" s="46" t="s">
        <v>86</v>
      </c>
      <c r="F5" s="94"/>
      <c r="G5" s="44"/>
    </row>
    <row r="6" spans="1:10" s="4" customFormat="1" x14ac:dyDescent="0.35">
      <c r="A6" s="16">
        <v>1</v>
      </c>
      <c r="B6" s="40" t="s">
        <v>11</v>
      </c>
      <c r="C6" s="17">
        <v>8000</v>
      </c>
      <c r="D6" s="18">
        <v>17200</v>
      </c>
      <c r="E6" s="18"/>
      <c r="F6" s="20">
        <f t="shared" ref="F6:F48" si="0">SUM(C6:E6)</f>
        <v>25200</v>
      </c>
      <c r="G6" s="21"/>
    </row>
    <row r="7" spans="1:10" s="4" customFormat="1" x14ac:dyDescent="0.35">
      <c r="A7" s="16">
        <v>2</v>
      </c>
      <c r="B7" s="40" t="s">
        <v>12</v>
      </c>
      <c r="C7" s="22"/>
      <c r="D7" s="18"/>
      <c r="E7" s="18"/>
      <c r="F7" s="20">
        <f t="shared" si="0"/>
        <v>0</v>
      </c>
      <c r="G7" s="21"/>
    </row>
    <row r="8" spans="1:10" s="4" customFormat="1" x14ac:dyDescent="0.35">
      <c r="A8" s="16">
        <v>3</v>
      </c>
      <c r="B8" s="40" t="s">
        <v>13</v>
      </c>
      <c r="C8" s="22"/>
      <c r="D8" s="18"/>
      <c r="E8" s="18"/>
      <c r="F8" s="20">
        <f t="shared" si="0"/>
        <v>0</v>
      </c>
      <c r="G8" s="21"/>
    </row>
    <row r="9" spans="1:10" s="4" customFormat="1" x14ac:dyDescent="0.35">
      <c r="A9" s="16">
        <v>4</v>
      </c>
      <c r="B9" s="40" t="s">
        <v>14</v>
      </c>
      <c r="C9" s="22"/>
      <c r="D9" s="18">
        <v>2399</v>
      </c>
      <c r="E9" s="18"/>
      <c r="F9" s="20">
        <f t="shared" si="0"/>
        <v>2399</v>
      </c>
      <c r="G9" s="21"/>
    </row>
    <row r="10" spans="1:10" s="4" customFormat="1" x14ac:dyDescent="0.35">
      <c r="A10" s="16">
        <v>5</v>
      </c>
      <c r="B10" s="40" t="s">
        <v>15</v>
      </c>
      <c r="C10" s="22">
        <v>9600</v>
      </c>
      <c r="D10" s="18"/>
      <c r="E10" s="18"/>
      <c r="F10" s="20">
        <f t="shared" si="0"/>
        <v>9600</v>
      </c>
      <c r="G10" s="21"/>
    </row>
    <row r="11" spans="1:10" s="4" customFormat="1" x14ac:dyDescent="0.35">
      <c r="A11" s="16">
        <v>6</v>
      </c>
      <c r="B11" s="40" t="s">
        <v>16</v>
      </c>
      <c r="C11" s="22"/>
      <c r="D11" s="18"/>
      <c r="E11" s="18"/>
      <c r="F11" s="20">
        <f t="shared" si="0"/>
        <v>0</v>
      </c>
      <c r="G11" s="21"/>
      <c r="J11" s="32"/>
    </row>
    <row r="12" spans="1:10" s="4" customFormat="1" x14ac:dyDescent="0.35">
      <c r="A12" s="16">
        <v>7</v>
      </c>
      <c r="B12" s="40" t="s">
        <v>17</v>
      </c>
      <c r="C12" s="22"/>
      <c r="D12" s="18"/>
      <c r="E12" s="23"/>
      <c r="F12" s="20">
        <f t="shared" si="0"/>
        <v>0</v>
      </c>
      <c r="G12" s="21"/>
    </row>
    <row r="13" spans="1:10" s="4" customFormat="1" x14ac:dyDescent="0.35">
      <c r="A13" s="16">
        <v>8</v>
      </c>
      <c r="B13" s="40" t="s">
        <v>18</v>
      </c>
      <c r="C13" s="22"/>
      <c r="D13" s="18"/>
      <c r="E13" s="18"/>
      <c r="F13" s="20">
        <f t="shared" si="0"/>
        <v>0</v>
      </c>
      <c r="G13" s="21"/>
    </row>
    <row r="14" spans="1:10" x14ac:dyDescent="0.35">
      <c r="A14" s="16">
        <v>9</v>
      </c>
      <c r="B14" s="40" t="s">
        <v>19</v>
      </c>
      <c r="C14" s="22">
        <v>3058</v>
      </c>
      <c r="D14" s="18"/>
      <c r="E14" s="18"/>
      <c r="F14" s="20">
        <f t="shared" si="0"/>
        <v>3058</v>
      </c>
    </row>
    <row r="15" spans="1:10" s="4" customFormat="1" x14ac:dyDescent="0.35">
      <c r="A15" s="16">
        <v>10</v>
      </c>
      <c r="B15" s="40" t="s">
        <v>20</v>
      </c>
      <c r="C15" s="17">
        <v>4700</v>
      </c>
      <c r="D15" s="18"/>
      <c r="E15" s="18"/>
      <c r="F15" s="20">
        <f t="shared" si="0"/>
        <v>4700</v>
      </c>
      <c r="G15" s="21"/>
    </row>
    <row r="16" spans="1:10" s="4" customFormat="1" x14ac:dyDescent="0.35">
      <c r="A16" s="16">
        <v>11</v>
      </c>
      <c r="B16" s="40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40" t="s">
        <v>22</v>
      </c>
      <c r="C17" s="22"/>
      <c r="D17" s="18">
        <v>500</v>
      </c>
      <c r="E17" s="18"/>
      <c r="F17" s="20">
        <f t="shared" si="0"/>
        <v>500</v>
      </c>
      <c r="G17" s="21"/>
    </row>
    <row r="18" spans="1:7" s="4" customFormat="1" x14ac:dyDescent="0.35">
      <c r="A18" s="16">
        <v>13</v>
      </c>
      <c r="B18" s="40" t="s">
        <v>23</v>
      </c>
      <c r="C18" s="22"/>
      <c r="D18" s="18"/>
      <c r="E18" s="18"/>
      <c r="F18" s="20">
        <f t="shared" si="0"/>
        <v>0</v>
      </c>
      <c r="G18" s="21"/>
    </row>
    <row r="19" spans="1:7" s="4" customFormat="1" x14ac:dyDescent="0.35">
      <c r="A19" s="16">
        <v>14</v>
      </c>
      <c r="B19" s="40" t="s">
        <v>24</v>
      </c>
      <c r="C19" s="22"/>
      <c r="D19" s="18"/>
      <c r="E19" s="18"/>
      <c r="F19" s="20">
        <f t="shared" si="0"/>
        <v>0</v>
      </c>
      <c r="G19" s="21"/>
    </row>
    <row r="20" spans="1:7" s="4" customFormat="1" x14ac:dyDescent="0.35">
      <c r="A20" s="16">
        <v>15</v>
      </c>
      <c r="B20" s="40" t="s">
        <v>25</v>
      </c>
      <c r="C20" s="22"/>
      <c r="D20" s="18"/>
      <c r="E20" s="18"/>
      <c r="F20" s="20">
        <f t="shared" si="0"/>
        <v>0</v>
      </c>
      <c r="G20" s="21"/>
    </row>
    <row r="21" spans="1:7" s="4" customFormat="1" x14ac:dyDescent="0.35">
      <c r="A21" s="16">
        <v>16</v>
      </c>
      <c r="B21" s="40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40" t="s">
        <v>27</v>
      </c>
      <c r="C22" s="22"/>
      <c r="D22" s="18"/>
      <c r="E22" s="18"/>
      <c r="F22" s="20">
        <f t="shared" si="0"/>
        <v>0</v>
      </c>
      <c r="G22" s="21"/>
    </row>
    <row r="23" spans="1:7" s="4" customFormat="1" x14ac:dyDescent="0.35">
      <c r="A23" s="16">
        <v>18</v>
      </c>
      <c r="B23" s="40" t="s">
        <v>28</v>
      </c>
      <c r="C23" s="22"/>
      <c r="D23" s="18"/>
      <c r="E23" s="18"/>
      <c r="F23" s="20">
        <f t="shared" si="0"/>
        <v>0</v>
      </c>
      <c r="G23" s="21"/>
    </row>
    <row r="24" spans="1:7" s="4" customFormat="1" x14ac:dyDescent="0.35">
      <c r="A24" s="16">
        <v>19</v>
      </c>
      <c r="B24" s="40" t="s">
        <v>29</v>
      </c>
      <c r="C24" s="22"/>
      <c r="D24" s="18"/>
      <c r="E24" s="18"/>
      <c r="F24" s="20">
        <f t="shared" si="0"/>
        <v>0</v>
      </c>
      <c r="G24" s="21"/>
    </row>
    <row r="25" spans="1:7" s="4" customFormat="1" x14ac:dyDescent="0.35">
      <c r="A25" s="16">
        <v>20</v>
      </c>
      <c r="B25" s="40" t="s">
        <v>30</v>
      </c>
      <c r="C25" s="22">
        <v>2130</v>
      </c>
      <c r="D25" s="18"/>
      <c r="E25" s="18"/>
      <c r="F25" s="20">
        <f t="shared" si="0"/>
        <v>2130</v>
      </c>
      <c r="G25" s="21"/>
    </row>
    <row r="26" spans="1:7" s="4" customFormat="1" x14ac:dyDescent="0.35">
      <c r="A26" s="16">
        <v>21</v>
      </c>
      <c r="B26" s="40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40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40" t="s">
        <v>33</v>
      </c>
      <c r="C28" s="22"/>
      <c r="D28" s="18"/>
      <c r="E28" s="18"/>
      <c r="F28" s="20">
        <f t="shared" si="0"/>
        <v>0</v>
      </c>
      <c r="G28" s="21"/>
    </row>
    <row r="29" spans="1:7" s="4" customFormat="1" x14ac:dyDescent="0.35">
      <c r="A29" s="16">
        <v>24</v>
      </c>
      <c r="B29" s="40" t="s">
        <v>34</v>
      </c>
      <c r="C29" s="22"/>
      <c r="D29" s="18"/>
      <c r="E29" s="18"/>
      <c r="F29" s="20">
        <f t="shared" si="0"/>
        <v>0</v>
      </c>
      <c r="G29" s="21"/>
    </row>
    <row r="30" spans="1:7" s="4" customFormat="1" x14ac:dyDescent="0.35">
      <c r="A30" s="16">
        <v>25</v>
      </c>
      <c r="B30" s="40" t="s">
        <v>36</v>
      </c>
      <c r="C30" s="22">
        <v>17458</v>
      </c>
      <c r="D30" s="18">
        <v>746</v>
      </c>
      <c r="E30" s="18"/>
      <c r="F30" s="20">
        <f t="shared" si="0"/>
        <v>18204</v>
      </c>
      <c r="G30" s="21"/>
    </row>
    <row r="31" spans="1:7" s="4" customFormat="1" x14ac:dyDescent="0.35">
      <c r="A31" s="16">
        <v>26</v>
      </c>
      <c r="B31" s="40" t="s">
        <v>37</v>
      </c>
      <c r="C31" s="22"/>
      <c r="D31" s="18"/>
      <c r="E31" s="18"/>
      <c r="F31" s="20">
        <f t="shared" si="0"/>
        <v>0</v>
      </c>
      <c r="G31" s="21"/>
    </row>
    <row r="32" spans="1:7" s="4" customFormat="1" x14ac:dyDescent="0.35">
      <c r="A32" s="16">
        <v>27</v>
      </c>
      <c r="B32" s="40" t="s">
        <v>38</v>
      </c>
      <c r="C32" s="18"/>
      <c r="D32" s="18"/>
      <c r="E32" s="18"/>
      <c r="F32" s="20">
        <f t="shared" si="0"/>
        <v>0</v>
      </c>
      <c r="G32" s="21"/>
    </row>
    <row r="33" spans="1:8" s="4" customFormat="1" x14ac:dyDescent="0.35">
      <c r="A33" s="16">
        <v>28</v>
      </c>
      <c r="B33" s="40" t="s">
        <v>39</v>
      </c>
      <c r="C33" s="22"/>
      <c r="D33" s="18"/>
      <c r="E33" s="18"/>
      <c r="F33" s="20">
        <f t="shared" si="0"/>
        <v>0</v>
      </c>
      <c r="G33" s="21"/>
    </row>
    <row r="34" spans="1:8" s="4" customFormat="1" x14ac:dyDescent="0.35">
      <c r="A34" s="16">
        <v>29</v>
      </c>
      <c r="B34" s="40" t="s">
        <v>40</v>
      </c>
      <c r="C34" s="22">
        <v>4000</v>
      </c>
      <c r="D34" s="18">
        <v>20000</v>
      </c>
      <c r="E34" s="18"/>
      <c r="F34" s="20">
        <f t="shared" si="0"/>
        <v>24000</v>
      </c>
      <c r="G34" s="21"/>
    </row>
    <row r="35" spans="1:8" s="4" customFormat="1" x14ac:dyDescent="0.35">
      <c r="A35" s="16">
        <v>30</v>
      </c>
      <c r="B35" s="40" t="s">
        <v>41</v>
      </c>
      <c r="C35" s="22"/>
      <c r="D35" s="18"/>
      <c r="E35" s="18"/>
      <c r="F35" s="20">
        <f t="shared" si="0"/>
        <v>0</v>
      </c>
      <c r="G35" s="21"/>
    </row>
    <row r="36" spans="1:8" s="4" customFormat="1" x14ac:dyDescent="0.35">
      <c r="A36" s="16">
        <v>31</v>
      </c>
      <c r="B36" s="40" t="s">
        <v>42</v>
      </c>
      <c r="C36" s="22">
        <v>8800</v>
      </c>
      <c r="D36" s="18"/>
      <c r="E36" s="18"/>
      <c r="F36" s="20">
        <f t="shared" si="0"/>
        <v>8800</v>
      </c>
      <c r="G36" s="21"/>
    </row>
    <row r="37" spans="1:8" s="4" customFormat="1" x14ac:dyDescent="0.35">
      <c r="A37" s="16">
        <v>32</v>
      </c>
      <c r="B37" s="40" t="s">
        <v>43</v>
      </c>
      <c r="C37" s="22">
        <v>2750</v>
      </c>
      <c r="D37" s="18"/>
      <c r="E37" s="18"/>
      <c r="F37" s="20">
        <f t="shared" si="0"/>
        <v>2750</v>
      </c>
      <c r="G37" s="21"/>
    </row>
    <row r="38" spans="1:8" s="4" customFormat="1" x14ac:dyDescent="0.35">
      <c r="A38" s="16">
        <v>33</v>
      </c>
      <c r="B38" s="40" t="s">
        <v>44</v>
      </c>
      <c r="C38" s="22">
        <v>4755</v>
      </c>
      <c r="D38" s="18"/>
      <c r="E38" s="18"/>
      <c r="F38" s="20">
        <f t="shared" si="0"/>
        <v>4755</v>
      </c>
      <c r="G38" s="21"/>
    </row>
    <row r="39" spans="1:8" s="4" customFormat="1" x14ac:dyDescent="0.35">
      <c r="A39" s="16">
        <v>34</v>
      </c>
      <c r="B39" s="40" t="s">
        <v>45</v>
      </c>
      <c r="C39" s="22">
        <v>25000</v>
      </c>
      <c r="D39" s="18"/>
      <c r="E39" s="18"/>
      <c r="F39" s="20">
        <f t="shared" si="0"/>
        <v>25000</v>
      </c>
      <c r="G39" s="21"/>
    </row>
    <row r="40" spans="1:8" s="4" customFormat="1" x14ac:dyDescent="0.35">
      <c r="A40" s="16">
        <v>35</v>
      </c>
      <c r="B40" s="40" t="s">
        <v>46</v>
      </c>
      <c r="C40" s="22"/>
      <c r="D40" s="18"/>
      <c r="E40" s="18"/>
      <c r="F40" s="20">
        <f t="shared" si="0"/>
        <v>0</v>
      </c>
      <c r="G40" s="21"/>
    </row>
    <row r="41" spans="1:8" s="4" customFormat="1" x14ac:dyDescent="0.35">
      <c r="A41" s="16">
        <v>36</v>
      </c>
      <c r="B41" s="40" t="s">
        <v>47</v>
      </c>
      <c r="C41" s="22"/>
      <c r="D41" s="18"/>
      <c r="E41" s="18"/>
      <c r="F41" s="20">
        <f t="shared" si="0"/>
        <v>0</v>
      </c>
      <c r="G41" s="21"/>
    </row>
    <row r="42" spans="1:8" s="4" customFormat="1" x14ac:dyDescent="0.35">
      <c r="A42" s="16">
        <v>37</v>
      </c>
      <c r="B42" s="40" t="s">
        <v>48</v>
      </c>
      <c r="C42" s="22">
        <v>16800</v>
      </c>
      <c r="D42" s="18"/>
      <c r="E42" s="18"/>
      <c r="F42" s="20">
        <f t="shared" si="0"/>
        <v>16800</v>
      </c>
      <c r="G42" s="21"/>
    </row>
    <row r="43" spans="1:8" s="4" customFormat="1" x14ac:dyDescent="0.35">
      <c r="A43" s="16">
        <v>38</v>
      </c>
      <c r="B43" s="40" t="s">
        <v>49</v>
      </c>
      <c r="C43" s="22">
        <v>8400</v>
      </c>
      <c r="D43" s="19">
        <v>443</v>
      </c>
      <c r="E43" s="19"/>
      <c r="F43" s="20">
        <f t="shared" si="0"/>
        <v>8843</v>
      </c>
      <c r="G43" s="21"/>
    </row>
    <row r="44" spans="1:8" s="4" customFormat="1" x14ac:dyDescent="0.35">
      <c r="A44" s="16">
        <v>39</v>
      </c>
      <c r="B44" s="40" t="s">
        <v>50</v>
      </c>
      <c r="C44" s="22">
        <f>600+4500</f>
        <v>5100</v>
      </c>
      <c r="D44" s="18"/>
      <c r="E44" s="18"/>
      <c r="F44" s="20">
        <f t="shared" si="0"/>
        <v>5100</v>
      </c>
      <c r="G44" s="21"/>
    </row>
    <row r="45" spans="1:8" s="4" customFormat="1" x14ac:dyDescent="0.35">
      <c r="A45" s="16">
        <v>40</v>
      </c>
      <c r="B45" s="42" t="s">
        <v>51</v>
      </c>
      <c r="C45" s="22">
        <v>5102</v>
      </c>
      <c r="D45" s="18"/>
      <c r="E45" s="18"/>
      <c r="F45" s="20">
        <f t="shared" si="0"/>
        <v>5102</v>
      </c>
      <c r="G45" s="21"/>
    </row>
    <row r="46" spans="1:8" s="4" customFormat="1" x14ac:dyDescent="0.35">
      <c r="A46" s="16">
        <v>41</v>
      </c>
      <c r="B46" s="42" t="s">
        <v>52</v>
      </c>
      <c r="C46" s="22">
        <v>4700</v>
      </c>
      <c r="D46" s="18"/>
      <c r="E46" s="18"/>
      <c r="F46" s="20">
        <f t="shared" si="0"/>
        <v>4700</v>
      </c>
      <c r="G46" s="21"/>
    </row>
    <row r="47" spans="1:8" s="4" customFormat="1" x14ac:dyDescent="0.35">
      <c r="A47" s="16">
        <v>42</v>
      </c>
      <c r="B47" s="42" t="s">
        <v>53</v>
      </c>
      <c r="C47" s="22"/>
      <c r="D47" s="18"/>
      <c r="E47" s="18"/>
      <c r="F47" s="20">
        <f t="shared" si="0"/>
        <v>0</v>
      </c>
      <c r="G47" s="21"/>
    </row>
    <row r="48" spans="1:8" s="4" customFormat="1" x14ac:dyDescent="0.35">
      <c r="A48" s="25"/>
      <c r="B48" s="41" t="s">
        <v>7</v>
      </c>
      <c r="C48" s="26">
        <f>SUM(C6:C47)</f>
        <v>130353</v>
      </c>
      <c r="D48" s="27">
        <f>SUM(D6:D47)</f>
        <v>41288</v>
      </c>
      <c r="E48" s="27">
        <f>SUM(E6:E47)</f>
        <v>0</v>
      </c>
      <c r="F48" s="20">
        <f t="shared" si="0"/>
        <v>171641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6">
    <mergeCell ref="A3:A5"/>
    <mergeCell ref="B3:B5"/>
    <mergeCell ref="C3:C4"/>
    <mergeCell ref="A1:F1"/>
    <mergeCell ref="A2:F2"/>
    <mergeCell ref="F3:F5"/>
  </mergeCells>
  <pageMargins left="1.1200000000000001" right="0.7" top="0.75" bottom="0.75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D10" sqref="D10"/>
    </sheetView>
  </sheetViews>
  <sheetFormatPr defaultRowHeight="15.5" x14ac:dyDescent="0.35"/>
  <cols>
    <col min="1" max="1" width="5.5" style="24" customWidth="1"/>
    <col min="2" max="2" width="15.6640625" style="24" customWidth="1"/>
    <col min="3" max="3" width="14" style="47" customWidth="1"/>
    <col min="4" max="4" width="13.08203125" style="24" customWidth="1"/>
    <col min="5" max="5" width="14" style="24" customWidth="1"/>
    <col min="6" max="6" width="14.1640625" style="24" customWidth="1"/>
    <col min="7" max="7" width="10" style="24" customWidth="1"/>
    <col min="8" max="8" width="11" style="24" customWidth="1"/>
    <col min="9" max="250" width="8.6640625" style="24"/>
    <col min="251" max="251" width="3.58203125" style="24" customWidth="1"/>
    <col min="252" max="252" width="11.6640625" style="24" bestFit="1" customWidth="1"/>
    <col min="253" max="253" width="3.58203125" style="24" customWidth="1"/>
    <col min="254" max="254" width="9.83203125" style="24" customWidth="1"/>
    <col min="255" max="256" width="9.08203125" style="24" customWidth="1"/>
    <col min="257" max="257" width="8.83203125" style="24" customWidth="1"/>
    <col min="258" max="258" width="8" style="24" customWidth="1"/>
    <col min="259" max="259" width="7.58203125" style="24" customWidth="1"/>
    <col min="260" max="261" width="0" style="24" hidden="1" customWidth="1"/>
    <col min="262" max="262" width="10.33203125" style="24" customWidth="1"/>
    <col min="263" max="263" width="10" style="24" customWidth="1"/>
    <col min="264" max="264" width="11" style="24" customWidth="1"/>
    <col min="265" max="506" width="8.6640625" style="24"/>
    <col min="507" max="507" width="3.58203125" style="24" customWidth="1"/>
    <col min="508" max="508" width="11.6640625" style="24" bestFit="1" customWidth="1"/>
    <col min="509" max="509" width="3.58203125" style="24" customWidth="1"/>
    <col min="510" max="510" width="9.83203125" style="24" customWidth="1"/>
    <col min="511" max="512" width="9.08203125" style="24" customWidth="1"/>
    <col min="513" max="513" width="8.83203125" style="24" customWidth="1"/>
    <col min="514" max="514" width="8" style="24" customWidth="1"/>
    <col min="515" max="515" width="7.58203125" style="24" customWidth="1"/>
    <col min="516" max="517" width="0" style="24" hidden="1" customWidth="1"/>
    <col min="518" max="518" width="10.33203125" style="24" customWidth="1"/>
    <col min="519" max="519" width="10" style="24" customWidth="1"/>
    <col min="520" max="520" width="11" style="24" customWidth="1"/>
    <col min="521" max="762" width="8.6640625" style="24"/>
    <col min="763" max="763" width="3.58203125" style="24" customWidth="1"/>
    <col min="764" max="764" width="11.6640625" style="24" bestFit="1" customWidth="1"/>
    <col min="765" max="765" width="3.58203125" style="24" customWidth="1"/>
    <col min="766" max="766" width="9.83203125" style="24" customWidth="1"/>
    <col min="767" max="768" width="9.08203125" style="24" customWidth="1"/>
    <col min="769" max="769" width="8.83203125" style="24" customWidth="1"/>
    <col min="770" max="770" width="8" style="24" customWidth="1"/>
    <col min="771" max="771" width="7.58203125" style="24" customWidth="1"/>
    <col min="772" max="773" width="0" style="24" hidden="1" customWidth="1"/>
    <col min="774" max="774" width="10.33203125" style="24" customWidth="1"/>
    <col min="775" max="775" width="10" style="24" customWidth="1"/>
    <col min="776" max="776" width="11" style="24" customWidth="1"/>
    <col min="777" max="1018" width="8.6640625" style="24"/>
    <col min="1019" max="1019" width="3.58203125" style="24" customWidth="1"/>
    <col min="1020" max="1020" width="11.6640625" style="24" bestFit="1" customWidth="1"/>
    <col min="1021" max="1021" width="3.58203125" style="24" customWidth="1"/>
    <col min="1022" max="1022" width="9.83203125" style="24" customWidth="1"/>
    <col min="1023" max="1024" width="9.08203125" style="24" customWidth="1"/>
    <col min="1025" max="1025" width="8.83203125" style="24" customWidth="1"/>
    <col min="1026" max="1026" width="8" style="24" customWidth="1"/>
    <col min="1027" max="1027" width="7.58203125" style="24" customWidth="1"/>
    <col min="1028" max="1029" width="0" style="24" hidden="1" customWidth="1"/>
    <col min="1030" max="1030" width="10.33203125" style="24" customWidth="1"/>
    <col min="1031" max="1031" width="10" style="24" customWidth="1"/>
    <col min="1032" max="1032" width="11" style="24" customWidth="1"/>
    <col min="1033" max="1274" width="8.6640625" style="24"/>
    <col min="1275" max="1275" width="3.58203125" style="24" customWidth="1"/>
    <col min="1276" max="1276" width="11.6640625" style="24" bestFit="1" customWidth="1"/>
    <col min="1277" max="1277" width="3.58203125" style="24" customWidth="1"/>
    <col min="1278" max="1278" width="9.83203125" style="24" customWidth="1"/>
    <col min="1279" max="1280" width="9.08203125" style="24" customWidth="1"/>
    <col min="1281" max="1281" width="8.83203125" style="24" customWidth="1"/>
    <col min="1282" max="1282" width="8" style="24" customWidth="1"/>
    <col min="1283" max="1283" width="7.58203125" style="24" customWidth="1"/>
    <col min="1284" max="1285" width="0" style="24" hidden="1" customWidth="1"/>
    <col min="1286" max="1286" width="10.33203125" style="24" customWidth="1"/>
    <col min="1287" max="1287" width="10" style="24" customWidth="1"/>
    <col min="1288" max="1288" width="11" style="24" customWidth="1"/>
    <col min="1289" max="1530" width="8.6640625" style="24"/>
    <col min="1531" max="1531" width="3.58203125" style="24" customWidth="1"/>
    <col min="1532" max="1532" width="11.6640625" style="24" bestFit="1" customWidth="1"/>
    <col min="1533" max="1533" width="3.58203125" style="24" customWidth="1"/>
    <col min="1534" max="1534" width="9.83203125" style="24" customWidth="1"/>
    <col min="1535" max="1536" width="9.08203125" style="24" customWidth="1"/>
    <col min="1537" max="1537" width="8.83203125" style="24" customWidth="1"/>
    <col min="1538" max="1538" width="8" style="24" customWidth="1"/>
    <col min="1539" max="1539" width="7.58203125" style="24" customWidth="1"/>
    <col min="1540" max="1541" width="0" style="24" hidden="1" customWidth="1"/>
    <col min="1542" max="1542" width="10.33203125" style="24" customWidth="1"/>
    <col min="1543" max="1543" width="10" style="24" customWidth="1"/>
    <col min="1544" max="1544" width="11" style="24" customWidth="1"/>
    <col min="1545" max="1786" width="8.6640625" style="24"/>
    <col min="1787" max="1787" width="3.58203125" style="24" customWidth="1"/>
    <col min="1788" max="1788" width="11.6640625" style="24" bestFit="1" customWidth="1"/>
    <col min="1789" max="1789" width="3.58203125" style="24" customWidth="1"/>
    <col min="1790" max="1790" width="9.83203125" style="24" customWidth="1"/>
    <col min="1791" max="1792" width="9.08203125" style="24" customWidth="1"/>
    <col min="1793" max="1793" width="8.83203125" style="24" customWidth="1"/>
    <col min="1794" max="1794" width="8" style="24" customWidth="1"/>
    <col min="1795" max="1795" width="7.58203125" style="24" customWidth="1"/>
    <col min="1796" max="1797" width="0" style="24" hidden="1" customWidth="1"/>
    <col min="1798" max="1798" width="10.33203125" style="24" customWidth="1"/>
    <col min="1799" max="1799" width="10" style="24" customWidth="1"/>
    <col min="1800" max="1800" width="11" style="24" customWidth="1"/>
    <col min="1801" max="2042" width="8.6640625" style="24"/>
    <col min="2043" max="2043" width="3.58203125" style="24" customWidth="1"/>
    <col min="2044" max="2044" width="11.6640625" style="24" bestFit="1" customWidth="1"/>
    <col min="2045" max="2045" width="3.58203125" style="24" customWidth="1"/>
    <col min="2046" max="2046" width="9.83203125" style="24" customWidth="1"/>
    <col min="2047" max="2048" width="9.08203125" style="24" customWidth="1"/>
    <col min="2049" max="2049" width="8.83203125" style="24" customWidth="1"/>
    <col min="2050" max="2050" width="8" style="24" customWidth="1"/>
    <col min="2051" max="2051" width="7.58203125" style="24" customWidth="1"/>
    <col min="2052" max="2053" width="0" style="24" hidden="1" customWidth="1"/>
    <col min="2054" max="2054" width="10.33203125" style="24" customWidth="1"/>
    <col min="2055" max="2055" width="10" style="24" customWidth="1"/>
    <col min="2056" max="2056" width="11" style="24" customWidth="1"/>
    <col min="2057" max="2298" width="8.6640625" style="24"/>
    <col min="2299" max="2299" width="3.58203125" style="24" customWidth="1"/>
    <col min="2300" max="2300" width="11.6640625" style="24" bestFit="1" customWidth="1"/>
    <col min="2301" max="2301" width="3.58203125" style="24" customWidth="1"/>
    <col min="2302" max="2302" width="9.83203125" style="24" customWidth="1"/>
    <col min="2303" max="2304" width="9.08203125" style="24" customWidth="1"/>
    <col min="2305" max="2305" width="8.83203125" style="24" customWidth="1"/>
    <col min="2306" max="2306" width="8" style="24" customWidth="1"/>
    <col min="2307" max="2307" width="7.58203125" style="24" customWidth="1"/>
    <col min="2308" max="2309" width="0" style="24" hidden="1" customWidth="1"/>
    <col min="2310" max="2310" width="10.33203125" style="24" customWidth="1"/>
    <col min="2311" max="2311" width="10" style="24" customWidth="1"/>
    <col min="2312" max="2312" width="11" style="24" customWidth="1"/>
    <col min="2313" max="2554" width="8.6640625" style="24"/>
    <col min="2555" max="2555" width="3.58203125" style="24" customWidth="1"/>
    <col min="2556" max="2556" width="11.6640625" style="24" bestFit="1" customWidth="1"/>
    <col min="2557" max="2557" width="3.58203125" style="24" customWidth="1"/>
    <col min="2558" max="2558" width="9.83203125" style="24" customWidth="1"/>
    <col min="2559" max="2560" width="9.08203125" style="24" customWidth="1"/>
    <col min="2561" max="2561" width="8.83203125" style="24" customWidth="1"/>
    <col min="2562" max="2562" width="8" style="24" customWidth="1"/>
    <col min="2563" max="2563" width="7.58203125" style="24" customWidth="1"/>
    <col min="2564" max="2565" width="0" style="24" hidden="1" customWidth="1"/>
    <col min="2566" max="2566" width="10.33203125" style="24" customWidth="1"/>
    <col min="2567" max="2567" width="10" style="24" customWidth="1"/>
    <col min="2568" max="2568" width="11" style="24" customWidth="1"/>
    <col min="2569" max="2810" width="8.6640625" style="24"/>
    <col min="2811" max="2811" width="3.58203125" style="24" customWidth="1"/>
    <col min="2812" max="2812" width="11.6640625" style="24" bestFit="1" customWidth="1"/>
    <col min="2813" max="2813" width="3.58203125" style="24" customWidth="1"/>
    <col min="2814" max="2814" width="9.83203125" style="24" customWidth="1"/>
    <col min="2815" max="2816" width="9.08203125" style="24" customWidth="1"/>
    <col min="2817" max="2817" width="8.83203125" style="24" customWidth="1"/>
    <col min="2818" max="2818" width="8" style="24" customWidth="1"/>
    <col min="2819" max="2819" width="7.58203125" style="24" customWidth="1"/>
    <col min="2820" max="2821" width="0" style="24" hidden="1" customWidth="1"/>
    <col min="2822" max="2822" width="10.33203125" style="24" customWidth="1"/>
    <col min="2823" max="2823" width="10" style="24" customWidth="1"/>
    <col min="2824" max="2824" width="11" style="24" customWidth="1"/>
    <col min="2825" max="3066" width="8.6640625" style="24"/>
    <col min="3067" max="3067" width="3.58203125" style="24" customWidth="1"/>
    <col min="3068" max="3068" width="11.6640625" style="24" bestFit="1" customWidth="1"/>
    <col min="3069" max="3069" width="3.58203125" style="24" customWidth="1"/>
    <col min="3070" max="3070" width="9.83203125" style="24" customWidth="1"/>
    <col min="3071" max="3072" width="9.08203125" style="24" customWidth="1"/>
    <col min="3073" max="3073" width="8.83203125" style="24" customWidth="1"/>
    <col min="3074" max="3074" width="8" style="24" customWidth="1"/>
    <col min="3075" max="3075" width="7.58203125" style="24" customWidth="1"/>
    <col min="3076" max="3077" width="0" style="24" hidden="1" customWidth="1"/>
    <col min="3078" max="3078" width="10.33203125" style="24" customWidth="1"/>
    <col min="3079" max="3079" width="10" style="24" customWidth="1"/>
    <col min="3080" max="3080" width="11" style="24" customWidth="1"/>
    <col min="3081" max="3322" width="8.6640625" style="24"/>
    <col min="3323" max="3323" width="3.58203125" style="24" customWidth="1"/>
    <col min="3324" max="3324" width="11.6640625" style="24" bestFit="1" customWidth="1"/>
    <col min="3325" max="3325" width="3.58203125" style="24" customWidth="1"/>
    <col min="3326" max="3326" width="9.83203125" style="24" customWidth="1"/>
    <col min="3327" max="3328" width="9.08203125" style="24" customWidth="1"/>
    <col min="3329" max="3329" width="8.83203125" style="24" customWidth="1"/>
    <col min="3330" max="3330" width="8" style="24" customWidth="1"/>
    <col min="3331" max="3331" width="7.58203125" style="24" customWidth="1"/>
    <col min="3332" max="3333" width="0" style="24" hidden="1" customWidth="1"/>
    <col min="3334" max="3334" width="10.33203125" style="24" customWidth="1"/>
    <col min="3335" max="3335" width="10" style="24" customWidth="1"/>
    <col min="3336" max="3336" width="11" style="24" customWidth="1"/>
    <col min="3337" max="3578" width="8.6640625" style="24"/>
    <col min="3579" max="3579" width="3.58203125" style="24" customWidth="1"/>
    <col min="3580" max="3580" width="11.6640625" style="24" bestFit="1" customWidth="1"/>
    <col min="3581" max="3581" width="3.58203125" style="24" customWidth="1"/>
    <col min="3582" max="3582" width="9.83203125" style="24" customWidth="1"/>
    <col min="3583" max="3584" width="9.08203125" style="24" customWidth="1"/>
    <col min="3585" max="3585" width="8.83203125" style="24" customWidth="1"/>
    <col min="3586" max="3586" width="8" style="24" customWidth="1"/>
    <col min="3587" max="3587" width="7.58203125" style="24" customWidth="1"/>
    <col min="3588" max="3589" width="0" style="24" hidden="1" customWidth="1"/>
    <col min="3590" max="3590" width="10.33203125" style="24" customWidth="1"/>
    <col min="3591" max="3591" width="10" style="24" customWidth="1"/>
    <col min="3592" max="3592" width="11" style="24" customWidth="1"/>
    <col min="3593" max="3834" width="8.6640625" style="24"/>
    <col min="3835" max="3835" width="3.58203125" style="24" customWidth="1"/>
    <col min="3836" max="3836" width="11.6640625" style="24" bestFit="1" customWidth="1"/>
    <col min="3837" max="3837" width="3.58203125" style="24" customWidth="1"/>
    <col min="3838" max="3838" width="9.83203125" style="24" customWidth="1"/>
    <col min="3839" max="3840" width="9.08203125" style="24" customWidth="1"/>
    <col min="3841" max="3841" width="8.83203125" style="24" customWidth="1"/>
    <col min="3842" max="3842" width="8" style="24" customWidth="1"/>
    <col min="3843" max="3843" width="7.58203125" style="24" customWidth="1"/>
    <col min="3844" max="3845" width="0" style="24" hidden="1" customWidth="1"/>
    <col min="3846" max="3846" width="10.33203125" style="24" customWidth="1"/>
    <col min="3847" max="3847" width="10" style="24" customWidth="1"/>
    <col min="3848" max="3848" width="11" style="24" customWidth="1"/>
    <col min="3849" max="4090" width="8.6640625" style="24"/>
    <col min="4091" max="4091" width="3.58203125" style="24" customWidth="1"/>
    <col min="4092" max="4092" width="11.6640625" style="24" bestFit="1" customWidth="1"/>
    <col min="4093" max="4093" width="3.58203125" style="24" customWidth="1"/>
    <col min="4094" max="4094" width="9.83203125" style="24" customWidth="1"/>
    <col min="4095" max="4096" width="9.08203125" style="24" customWidth="1"/>
    <col min="4097" max="4097" width="8.83203125" style="24" customWidth="1"/>
    <col min="4098" max="4098" width="8" style="24" customWidth="1"/>
    <col min="4099" max="4099" width="7.58203125" style="24" customWidth="1"/>
    <col min="4100" max="4101" width="0" style="24" hidden="1" customWidth="1"/>
    <col min="4102" max="4102" width="10.33203125" style="24" customWidth="1"/>
    <col min="4103" max="4103" width="10" style="24" customWidth="1"/>
    <col min="4104" max="4104" width="11" style="24" customWidth="1"/>
    <col min="4105" max="4346" width="8.6640625" style="24"/>
    <col min="4347" max="4347" width="3.58203125" style="24" customWidth="1"/>
    <col min="4348" max="4348" width="11.6640625" style="24" bestFit="1" customWidth="1"/>
    <col min="4349" max="4349" width="3.58203125" style="24" customWidth="1"/>
    <col min="4350" max="4350" width="9.83203125" style="24" customWidth="1"/>
    <col min="4351" max="4352" width="9.08203125" style="24" customWidth="1"/>
    <col min="4353" max="4353" width="8.83203125" style="24" customWidth="1"/>
    <col min="4354" max="4354" width="8" style="24" customWidth="1"/>
    <col min="4355" max="4355" width="7.58203125" style="24" customWidth="1"/>
    <col min="4356" max="4357" width="0" style="24" hidden="1" customWidth="1"/>
    <col min="4358" max="4358" width="10.33203125" style="24" customWidth="1"/>
    <col min="4359" max="4359" width="10" style="24" customWidth="1"/>
    <col min="4360" max="4360" width="11" style="24" customWidth="1"/>
    <col min="4361" max="4602" width="8.6640625" style="24"/>
    <col min="4603" max="4603" width="3.58203125" style="24" customWidth="1"/>
    <col min="4604" max="4604" width="11.6640625" style="24" bestFit="1" customWidth="1"/>
    <col min="4605" max="4605" width="3.58203125" style="24" customWidth="1"/>
    <col min="4606" max="4606" width="9.83203125" style="24" customWidth="1"/>
    <col min="4607" max="4608" width="9.08203125" style="24" customWidth="1"/>
    <col min="4609" max="4609" width="8.83203125" style="24" customWidth="1"/>
    <col min="4610" max="4610" width="8" style="24" customWidth="1"/>
    <col min="4611" max="4611" width="7.58203125" style="24" customWidth="1"/>
    <col min="4612" max="4613" width="0" style="24" hidden="1" customWidth="1"/>
    <col min="4614" max="4614" width="10.33203125" style="24" customWidth="1"/>
    <col min="4615" max="4615" width="10" style="24" customWidth="1"/>
    <col min="4616" max="4616" width="11" style="24" customWidth="1"/>
    <col min="4617" max="4858" width="8.6640625" style="24"/>
    <col min="4859" max="4859" width="3.58203125" style="24" customWidth="1"/>
    <col min="4860" max="4860" width="11.6640625" style="24" bestFit="1" customWidth="1"/>
    <col min="4861" max="4861" width="3.58203125" style="24" customWidth="1"/>
    <col min="4862" max="4862" width="9.83203125" style="24" customWidth="1"/>
    <col min="4863" max="4864" width="9.08203125" style="24" customWidth="1"/>
    <col min="4865" max="4865" width="8.83203125" style="24" customWidth="1"/>
    <col min="4866" max="4866" width="8" style="24" customWidth="1"/>
    <col min="4867" max="4867" width="7.58203125" style="24" customWidth="1"/>
    <col min="4868" max="4869" width="0" style="24" hidden="1" customWidth="1"/>
    <col min="4870" max="4870" width="10.33203125" style="24" customWidth="1"/>
    <col min="4871" max="4871" width="10" style="24" customWidth="1"/>
    <col min="4872" max="4872" width="11" style="24" customWidth="1"/>
    <col min="4873" max="5114" width="8.6640625" style="24"/>
    <col min="5115" max="5115" width="3.58203125" style="24" customWidth="1"/>
    <col min="5116" max="5116" width="11.6640625" style="24" bestFit="1" customWidth="1"/>
    <col min="5117" max="5117" width="3.58203125" style="24" customWidth="1"/>
    <col min="5118" max="5118" width="9.83203125" style="24" customWidth="1"/>
    <col min="5119" max="5120" width="9.08203125" style="24" customWidth="1"/>
    <col min="5121" max="5121" width="8.83203125" style="24" customWidth="1"/>
    <col min="5122" max="5122" width="8" style="24" customWidth="1"/>
    <col min="5123" max="5123" width="7.58203125" style="24" customWidth="1"/>
    <col min="5124" max="5125" width="0" style="24" hidden="1" customWidth="1"/>
    <col min="5126" max="5126" width="10.33203125" style="24" customWidth="1"/>
    <col min="5127" max="5127" width="10" style="24" customWidth="1"/>
    <col min="5128" max="5128" width="11" style="24" customWidth="1"/>
    <col min="5129" max="5370" width="8.6640625" style="24"/>
    <col min="5371" max="5371" width="3.58203125" style="24" customWidth="1"/>
    <col min="5372" max="5372" width="11.6640625" style="24" bestFit="1" customWidth="1"/>
    <col min="5373" max="5373" width="3.58203125" style="24" customWidth="1"/>
    <col min="5374" max="5374" width="9.83203125" style="24" customWidth="1"/>
    <col min="5375" max="5376" width="9.08203125" style="24" customWidth="1"/>
    <col min="5377" max="5377" width="8.83203125" style="24" customWidth="1"/>
    <col min="5378" max="5378" width="8" style="24" customWidth="1"/>
    <col min="5379" max="5379" width="7.58203125" style="24" customWidth="1"/>
    <col min="5380" max="5381" width="0" style="24" hidden="1" customWidth="1"/>
    <col min="5382" max="5382" width="10.33203125" style="24" customWidth="1"/>
    <col min="5383" max="5383" width="10" style="24" customWidth="1"/>
    <col min="5384" max="5384" width="11" style="24" customWidth="1"/>
    <col min="5385" max="5626" width="8.6640625" style="24"/>
    <col min="5627" max="5627" width="3.58203125" style="24" customWidth="1"/>
    <col min="5628" max="5628" width="11.6640625" style="24" bestFit="1" customWidth="1"/>
    <col min="5629" max="5629" width="3.58203125" style="24" customWidth="1"/>
    <col min="5630" max="5630" width="9.83203125" style="24" customWidth="1"/>
    <col min="5631" max="5632" width="9.08203125" style="24" customWidth="1"/>
    <col min="5633" max="5633" width="8.83203125" style="24" customWidth="1"/>
    <col min="5634" max="5634" width="8" style="24" customWidth="1"/>
    <col min="5635" max="5635" width="7.58203125" style="24" customWidth="1"/>
    <col min="5636" max="5637" width="0" style="24" hidden="1" customWidth="1"/>
    <col min="5638" max="5638" width="10.33203125" style="24" customWidth="1"/>
    <col min="5639" max="5639" width="10" style="24" customWidth="1"/>
    <col min="5640" max="5640" width="11" style="24" customWidth="1"/>
    <col min="5641" max="5882" width="8.6640625" style="24"/>
    <col min="5883" max="5883" width="3.58203125" style="24" customWidth="1"/>
    <col min="5884" max="5884" width="11.6640625" style="24" bestFit="1" customWidth="1"/>
    <col min="5885" max="5885" width="3.58203125" style="24" customWidth="1"/>
    <col min="5886" max="5886" width="9.83203125" style="24" customWidth="1"/>
    <col min="5887" max="5888" width="9.08203125" style="24" customWidth="1"/>
    <col min="5889" max="5889" width="8.83203125" style="24" customWidth="1"/>
    <col min="5890" max="5890" width="8" style="24" customWidth="1"/>
    <col min="5891" max="5891" width="7.58203125" style="24" customWidth="1"/>
    <col min="5892" max="5893" width="0" style="24" hidden="1" customWidth="1"/>
    <col min="5894" max="5894" width="10.33203125" style="24" customWidth="1"/>
    <col min="5895" max="5895" width="10" style="24" customWidth="1"/>
    <col min="5896" max="5896" width="11" style="24" customWidth="1"/>
    <col min="5897" max="6138" width="8.6640625" style="24"/>
    <col min="6139" max="6139" width="3.58203125" style="24" customWidth="1"/>
    <col min="6140" max="6140" width="11.6640625" style="24" bestFit="1" customWidth="1"/>
    <col min="6141" max="6141" width="3.58203125" style="24" customWidth="1"/>
    <col min="6142" max="6142" width="9.83203125" style="24" customWidth="1"/>
    <col min="6143" max="6144" width="9.08203125" style="24" customWidth="1"/>
    <col min="6145" max="6145" width="8.83203125" style="24" customWidth="1"/>
    <col min="6146" max="6146" width="8" style="24" customWidth="1"/>
    <col min="6147" max="6147" width="7.58203125" style="24" customWidth="1"/>
    <col min="6148" max="6149" width="0" style="24" hidden="1" customWidth="1"/>
    <col min="6150" max="6150" width="10.33203125" style="24" customWidth="1"/>
    <col min="6151" max="6151" width="10" style="24" customWidth="1"/>
    <col min="6152" max="6152" width="11" style="24" customWidth="1"/>
    <col min="6153" max="6394" width="8.6640625" style="24"/>
    <col min="6395" max="6395" width="3.58203125" style="24" customWidth="1"/>
    <col min="6396" max="6396" width="11.6640625" style="24" bestFit="1" customWidth="1"/>
    <col min="6397" max="6397" width="3.58203125" style="24" customWidth="1"/>
    <col min="6398" max="6398" width="9.83203125" style="24" customWidth="1"/>
    <col min="6399" max="6400" width="9.08203125" style="24" customWidth="1"/>
    <col min="6401" max="6401" width="8.83203125" style="24" customWidth="1"/>
    <col min="6402" max="6402" width="8" style="24" customWidth="1"/>
    <col min="6403" max="6403" width="7.58203125" style="24" customWidth="1"/>
    <col min="6404" max="6405" width="0" style="24" hidden="1" customWidth="1"/>
    <col min="6406" max="6406" width="10.33203125" style="24" customWidth="1"/>
    <col min="6407" max="6407" width="10" style="24" customWidth="1"/>
    <col min="6408" max="6408" width="11" style="24" customWidth="1"/>
    <col min="6409" max="6650" width="8.6640625" style="24"/>
    <col min="6651" max="6651" width="3.58203125" style="24" customWidth="1"/>
    <col min="6652" max="6652" width="11.6640625" style="24" bestFit="1" customWidth="1"/>
    <col min="6653" max="6653" width="3.58203125" style="24" customWidth="1"/>
    <col min="6654" max="6654" width="9.83203125" style="24" customWidth="1"/>
    <col min="6655" max="6656" width="9.08203125" style="24" customWidth="1"/>
    <col min="6657" max="6657" width="8.83203125" style="24" customWidth="1"/>
    <col min="6658" max="6658" width="8" style="24" customWidth="1"/>
    <col min="6659" max="6659" width="7.58203125" style="24" customWidth="1"/>
    <col min="6660" max="6661" width="0" style="24" hidden="1" customWidth="1"/>
    <col min="6662" max="6662" width="10.33203125" style="24" customWidth="1"/>
    <col min="6663" max="6663" width="10" style="24" customWidth="1"/>
    <col min="6664" max="6664" width="11" style="24" customWidth="1"/>
    <col min="6665" max="6906" width="8.6640625" style="24"/>
    <col min="6907" max="6907" width="3.58203125" style="24" customWidth="1"/>
    <col min="6908" max="6908" width="11.6640625" style="24" bestFit="1" customWidth="1"/>
    <col min="6909" max="6909" width="3.58203125" style="24" customWidth="1"/>
    <col min="6910" max="6910" width="9.83203125" style="24" customWidth="1"/>
    <col min="6911" max="6912" width="9.08203125" style="24" customWidth="1"/>
    <col min="6913" max="6913" width="8.83203125" style="24" customWidth="1"/>
    <col min="6914" max="6914" width="8" style="24" customWidth="1"/>
    <col min="6915" max="6915" width="7.58203125" style="24" customWidth="1"/>
    <col min="6916" max="6917" width="0" style="24" hidden="1" customWidth="1"/>
    <col min="6918" max="6918" width="10.33203125" style="24" customWidth="1"/>
    <col min="6919" max="6919" width="10" style="24" customWidth="1"/>
    <col min="6920" max="6920" width="11" style="24" customWidth="1"/>
    <col min="6921" max="7162" width="8.6640625" style="24"/>
    <col min="7163" max="7163" width="3.58203125" style="24" customWidth="1"/>
    <col min="7164" max="7164" width="11.6640625" style="24" bestFit="1" customWidth="1"/>
    <col min="7165" max="7165" width="3.58203125" style="24" customWidth="1"/>
    <col min="7166" max="7166" width="9.83203125" style="24" customWidth="1"/>
    <col min="7167" max="7168" width="9.08203125" style="24" customWidth="1"/>
    <col min="7169" max="7169" width="8.83203125" style="24" customWidth="1"/>
    <col min="7170" max="7170" width="8" style="24" customWidth="1"/>
    <col min="7171" max="7171" width="7.58203125" style="24" customWidth="1"/>
    <col min="7172" max="7173" width="0" style="24" hidden="1" customWidth="1"/>
    <col min="7174" max="7174" width="10.33203125" style="24" customWidth="1"/>
    <col min="7175" max="7175" width="10" style="24" customWidth="1"/>
    <col min="7176" max="7176" width="11" style="24" customWidth="1"/>
    <col min="7177" max="7418" width="8.6640625" style="24"/>
    <col min="7419" max="7419" width="3.58203125" style="24" customWidth="1"/>
    <col min="7420" max="7420" width="11.6640625" style="24" bestFit="1" customWidth="1"/>
    <col min="7421" max="7421" width="3.58203125" style="24" customWidth="1"/>
    <col min="7422" max="7422" width="9.83203125" style="24" customWidth="1"/>
    <col min="7423" max="7424" width="9.08203125" style="24" customWidth="1"/>
    <col min="7425" max="7425" width="8.83203125" style="24" customWidth="1"/>
    <col min="7426" max="7426" width="8" style="24" customWidth="1"/>
    <col min="7427" max="7427" width="7.58203125" style="24" customWidth="1"/>
    <col min="7428" max="7429" width="0" style="24" hidden="1" customWidth="1"/>
    <col min="7430" max="7430" width="10.33203125" style="24" customWidth="1"/>
    <col min="7431" max="7431" width="10" style="24" customWidth="1"/>
    <col min="7432" max="7432" width="11" style="24" customWidth="1"/>
    <col min="7433" max="7674" width="8.6640625" style="24"/>
    <col min="7675" max="7675" width="3.58203125" style="24" customWidth="1"/>
    <col min="7676" max="7676" width="11.6640625" style="24" bestFit="1" customWidth="1"/>
    <col min="7677" max="7677" width="3.58203125" style="24" customWidth="1"/>
    <col min="7678" max="7678" width="9.83203125" style="24" customWidth="1"/>
    <col min="7679" max="7680" width="9.08203125" style="24" customWidth="1"/>
    <col min="7681" max="7681" width="8.83203125" style="24" customWidth="1"/>
    <col min="7682" max="7682" width="8" style="24" customWidth="1"/>
    <col min="7683" max="7683" width="7.58203125" style="24" customWidth="1"/>
    <col min="7684" max="7685" width="0" style="24" hidden="1" customWidth="1"/>
    <col min="7686" max="7686" width="10.33203125" style="24" customWidth="1"/>
    <col min="7687" max="7687" width="10" style="24" customWidth="1"/>
    <col min="7688" max="7688" width="11" style="24" customWidth="1"/>
    <col min="7689" max="7930" width="8.6640625" style="24"/>
    <col min="7931" max="7931" width="3.58203125" style="24" customWidth="1"/>
    <col min="7932" max="7932" width="11.6640625" style="24" bestFit="1" customWidth="1"/>
    <col min="7933" max="7933" width="3.58203125" style="24" customWidth="1"/>
    <col min="7934" max="7934" width="9.83203125" style="24" customWidth="1"/>
    <col min="7935" max="7936" width="9.08203125" style="24" customWidth="1"/>
    <col min="7937" max="7937" width="8.83203125" style="24" customWidth="1"/>
    <col min="7938" max="7938" width="8" style="24" customWidth="1"/>
    <col min="7939" max="7939" width="7.58203125" style="24" customWidth="1"/>
    <col min="7940" max="7941" width="0" style="24" hidden="1" customWidth="1"/>
    <col min="7942" max="7942" width="10.33203125" style="24" customWidth="1"/>
    <col min="7943" max="7943" width="10" style="24" customWidth="1"/>
    <col min="7944" max="7944" width="11" style="24" customWidth="1"/>
    <col min="7945" max="8186" width="8.6640625" style="24"/>
    <col min="8187" max="8187" width="3.58203125" style="24" customWidth="1"/>
    <col min="8188" max="8188" width="11.6640625" style="24" bestFit="1" customWidth="1"/>
    <col min="8189" max="8189" width="3.58203125" style="24" customWidth="1"/>
    <col min="8190" max="8190" width="9.83203125" style="24" customWidth="1"/>
    <col min="8191" max="8192" width="9.08203125" style="24" customWidth="1"/>
    <col min="8193" max="8193" width="8.83203125" style="24" customWidth="1"/>
    <col min="8194" max="8194" width="8" style="24" customWidth="1"/>
    <col min="8195" max="8195" width="7.58203125" style="24" customWidth="1"/>
    <col min="8196" max="8197" width="0" style="24" hidden="1" customWidth="1"/>
    <col min="8198" max="8198" width="10.33203125" style="24" customWidth="1"/>
    <col min="8199" max="8199" width="10" style="24" customWidth="1"/>
    <col min="8200" max="8200" width="11" style="24" customWidth="1"/>
    <col min="8201" max="8442" width="8.6640625" style="24"/>
    <col min="8443" max="8443" width="3.58203125" style="24" customWidth="1"/>
    <col min="8444" max="8444" width="11.6640625" style="24" bestFit="1" customWidth="1"/>
    <col min="8445" max="8445" width="3.58203125" style="24" customWidth="1"/>
    <col min="8446" max="8446" width="9.83203125" style="24" customWidth="1"/>
    <col min="8447" max="8448" width="9.08203125" style="24" customWidth="1"/>
    <col min="8449" max="8449" width="8.83203125" style="24" customWidth="1"/>
    <col min="8450" max="8450" width="8" style="24" customWidth="1"/>
    <col min="8451" max="8451" width="7.58203125" style="24" customWidth="1"/>
    <col min="8452" max="8453" width="0" style="24" hidden="1" customWidth="1"/>
    <col min="8454" max="8454" width="10.33203125" style="24" customWidth="1"/>
    <col min="8455" max="8455" width="10" style="24" customWidth="1"/>
    <col min="8456" max="8456" width="11" style="24" customWidth="1"/>
    <col min="8457" max="8698" width="8.6640625" style="24"/>
    <col min="8699" max="8699" width="3.58203125" style="24" customWidth="1"/>
    <col min="8700" max="8700" width="11.6640625" style="24" bestFit="1" customWidth="1"/>
    <col min="8701" max="8701" width="3.58203125" style="24" customWidth="1"/>
    <col min="8702" max="8702" width="9.83203125" style="24" customWidth="1"/>
    <col min="8703" max="8704" width="9.08203125" style="24" customWidth="1"/>
    <col min="8705" max="8705" width="8.83203125" style="24" customWidth="1"/>
    <col min="8706" max="8706" width="8" style="24" customWidth="1"/>
    <col min="8707" max="8707" width="7.58203125" style="24" customWidth="1"/>
    <col min="8708" max="8709" width="0" style="24" hidden="1" customWidth="1"/>
    <col min="8710" max="8710" width="10.33203125" style="24" customWidth="1"/>
    <col min="8711" max="8711" width="10" style="24" customWidth="1"/>
    <col min="8712" max="8712" width="11" style="24" customWidth="1"/>
    <col min="8713" max="8954" width="8.6640625" style="24"/>
    <col min="8955" max="8955" width="3.58203125" style="24" customWidth="1"/>
    <col min="8956" max="8956" width="11.6640625" style="24" bestFit="1" customWidth="1"/>
    <col min="8957" max="8957" width="3.58203125" style="24" customWidth="1"/>
    <col min="8958" max="8958" width="9.83203125" style="24" customWidth="1"/>
    <col min="8959" max="8960" width="9.08203125" style="24" customWidth="1"/>
    <col min="8961" max="8961" width="8.83203125" style="24" customWidth="1"/>
    <col min="8962" max="8962" width="8" style="24" customWidth="1"/>
    <col min="8963" max="8963" width="7.58203125" style="24" customWidth="1"/>
    <col min="8964" max="8965" width="0" style="24" hidden="1" customWidth="1"/>
    <col min="8966" max="8966" width="10.33203125" style="24" customWidth="1"/>
    <col min="8967" max="8967" width="10" style="24" customWidth="1"/>
    <col min="8968" max="8968" width="11" style="24" customWidth="1"/>
    <col min="8969" max="9210" width="8.6640625" style="24"/>
    <col min="9211" max="9211" width="3.58203125" style="24" customWidth="1"/>
    <col min="9212" max="9212" width="11.6640625" style="24" bestFit="1" customWidth="1"/>
    <col min="9213" max="9213" width="3.58203125" style="24" customWidth="1"/>
    <col min="9214" max="9214" width="9.83203125" style="24" customWidth="1"/>
    <col min="9215" max="9216" width="9.08203125" style="24" customWidth="1"/>
    <col min="9217" max="9217" width="8.83203125" style="24" customWidth="1"/>
    <col min="9218" max="9218" width="8" style="24" customWidth="1"/>
    <col min="9219" max="9219" width="7.58203125" style="24" customWidth="1"/>
    <col min="9220" max="9221" width="0" style="24" hidden="1" customWidth="1"/>
    <col min="9222" max="9222" width="10.33203125" style="24" customWidth="1"/>
    <col min="9223" max="9223" width="10" style="24" customWidth="1"/>
    <col min="9224" max="9224" width="11" style="24" customWidth="1"/>
    <col min="9225" max="9466" width="8.6640625" style="24"/>
    <col min="9467" max="9467" width="3.58203125" style="24" customWidth="1"/>
    <col min="9468" max="9468" width="11.6640625" style="24" bestFit="1" customWidth="1"/>
    <col min="9469" max="9469" width="3.58203125" style="24" customWidth="1"/>
    <col min="9470" max="9470" width="9.83203125" style="24" customWidth="1"/>
    <col min="9471" max="9472" width="9.08203125" style="24" customWidth="1"/>
    <col min="9473" max="9473" width="8.83203125" style="24" customWidth="1"/>
    <col min="9474" max="9474" width="8" style="24" customWidth="1"/>
    <col min="9475" max="9475" width="7.58203125" style="24" customWidth="1"/>
    <col min="9476" max="9477" width="0" style="24" hidden="1" customWidth="1"/>
    <col min="9478" max="9478" width="10.33203125" style="24" customWidth="1"/>
    <col min="9479" max="9479" width="10" style="24" customWidth="1"/>
    <col min="9480" max="9480" width="11" style="24" customWidth="1"/>
    <col min="9481" max="9722" width="8.6640625" style="24"/>
    <col min="9723" max="9723" width="3.58203125" style="24" customWidth="1"/>
    <col min="9724" max="9724" width="11.6640625" style="24" bestFit="1" customWidth="1"/>
    <col min="9725" max="9725" width="3.58203125" style="24" customWidth="1"/>
    <col min="9726" max="9726" width="9.83203125" style="24" customWidth="1"/>
    <col min="9727" max="9728" width="9.08203125" style="24" customWidth="1"/>
    <col min="9729" max="9729" width="8.83203125" style="24" customWidth="1"/>
    <col min="9730" max="9730" width="8" style="24" customWidth="1"/>
    <col min="9731" max="9731" width="7.58203125" style="24" customWidth="1"/>
    <col min="9732" max="9733" width="0" style="24" hidden="1" customWidth="1"/>
    <col min="9734" max="9734" width="10.33203125" style="24" customWidth="1"/>
    <col min="9735" max="9735" width="10" style="24" customWidth="1"/>
    <col min="9736" max="9736" width="11" style="24" customWidth="1"/>
    <col min="9737" max="9978" width="8.6640625" style="24"/>
    <col min="9979" max="9979" width="3.58203125" style="24" customWidth="1"/>
    <col min="9980" max="9980" width="11.6640625" style="24" bestFit="1" customWidth="1"/>
    <col min="9981" max="9981" width="3.58203125" style="24" customWidth="1"/>
    <col min="9982" max="9982" width="9.83203125" style="24" customWidth="1"/>
    <col min="9983" max="9984" width="9.08203125" style="24" customWidth="1"/>
    <col min="9985" max="9985" width="8.83203125" style="24" customWidth="1"/>
    <col min="9986" max="9986" width="8" style="24" customWidth="1"/>
    <col min="9987" max="9987" width="7.58203125" style="24" customWidth="1"/>
    <col min="9988" max="9989" width="0" style="24" hidden="1" customWidth="1"/>
    <col min="9990" max="9990" width="10.33203125" style="24" customWidth="1"/>
    <col min="9991" max="9991" width="10" style="24" customWidth="1"/>
    <col min="9992" max="9992" width="11" style="24" customWidth="1"/>
    <col min="9993" max="10234" width="8.6640625" style="24"/>
    <col min="10235" max="10235" width="3.58203125" style="24" customWidth="1"/>
    <col min="10236" max="10236" width="11.6640625" style="24" bestFit="1" customWidth="1"/>
    <col min="10237" max="10237" width="3.58203125" style="24" customWidth="1"/>
    <col min="10238" max="10238" width="9.83203125" style="24" customWidth="1"/>
    <col min="10239" max="10240" width="9.08203125" style="24" customWidth="1"/>
    <col min="10241" max="10241" width="8.83203125" style="24" customWidth="1"/>
    <col min="10242" max="10242" width="8" style="24" customWidth="1"/>
    <col min="10243" max="10243" width="7.58203125" style="24" customWidth="1"/>
    <col min="10244" max="10245" width="0" style="24" hidden="1" customWidth="1"/>
    <col min="10246" max="10246" width="10.33203125" style="24" customWidth="1"/>
    <col min="10247" max="10247" width="10" style="24" customWidth="1"/>
    <col min="10248" max="10248" width="11" style="24" customWidth="1"/>
    <col min="10249" max="10490" width="8.6640625" style="24"/>
    <col min="10491" max="10491" width="3.58203125" style="24" customWidth="1"/>
    <col min="10492" max="10492" width="11.6640625" style="24" bestFit="1" customWidth="1"/>
    <col min="10493" max="10493" width="3.58203125" style="24" customWidth="1"/>
    <col min="10494" max="10494" width="9.83203125" style="24" customWidth="1"/>
    <col min="10495" max="10496" width="9.08203125" style="24" customWidth="1"/>
    <col min="10497" max="10497" width="8.83203125" style="24" customWidth="1"/>
    <col min="10498" max="10498" width="8" style="24" customWidth="1"/>
    <col min="10499" max="10499" width="7.58203125" style="24" customWidth="1"/>
    <col min="10500" max="10501" width="0" style="24" hidden="1" customWidth="1"/>
    <col min="10502" max="10502" width="10.33203125" style="24" customWidth="1"/>
    <col min="10503" max="10503" width="10" style="24" customWidth="1"/>
    <col min="10504" max="10504" width="11" style="24" customWidth="1"/>
    <col min="10505" max="10746" width="8.6640625" style="24"/>
    <col min="10747" max="10747" width="3.58203125" style="24" customWidth="1"/>
    <col min="10748" max="10748" width="11.6640625" style="24" bestFit="1" customWidth="1"/>
    <col min="10749" max="10749" width="3.58203125" style="24" customWidth="1"/>
    <col min="10750" max="10750" width="9.83203125" style="24" customWidth="1"/>
    <col min="10751" max="10752" width="9.08203125" style="24" customWidth="1"/>
    <col min="10753" max="10753" width="8.83203125" style="24" customWidth="1"/>
    <col min="10754" max="10754" width="8" style="24" customWidth="1"/>
    <col min="10755" max="10755" width="7.58203125" style="24" customWidth="1"/>
    <col min="10756" max="10757" width="0" style="24" hidden="1" customWidth="1"/>
    <col min="10758" max="10758" width="10.33203125" style="24" customWidth="1"/>
    <col min="10759" max="10759" width="10" style="24" customWidth="1"/>
    <col min="10760" max="10760" width="11" style="24" customWidth="1"/>
    <col min="10761" max="11002" width="8.6640625" style="24"/>
    <col min="11003" max="11003" width="3.58203125" style="24" customWidth="1"/>
    <col min="11004" max="11004" width="11.6640625" style="24" bestFit="1" customWidth="1"/>
    <col min="11005" max="11005" width="3.58203125" style="24" customWidth="1"/>
    <col min="11006" max="11006" width="9.83203125" style="24" customWidth="1"/>
    <col min="11007" max="11008" width="9.08203125" style="24" customWidth="1"/>
    <col min="11009" max="11009" width="8.83203125" style="24" customWidth="1"/>
    <col min="11010" max="11010" width="8" style="24" customWidth="1"/>
    <col min="11011" max="11011" width="7.58203125" style="24" customWidth="1"/>
    <col min="11012" max="11013" width="0" style="24" hidden="1" customWidth="1"/>
    <col min="11014" max="11014" width="10.33203125" style="24" customWidth="1"/>
    <col min="11015" max="11015" width="10" style="24" customWidth="1"/>
    <col min="11016" max="11016" width="11" style="24" customWidth="1"/>
    <col min="11017" max="11258" width="8.6640625" style="24"/>
    <col min="11259" max="11259" width="3.58203125" style="24" customWidth="1"/>
    <col min="11260" max="11260" width="11.6640625" style="24" bestFit="1" customWidth="1"/>
    <col min="11261" max="11261" width="3.58203125" style="24" customWidth="1"/>
    <col min="11262" max="11262" width="9.83203125" style="24" customWidth="1"/>
    <col min="11263" max="11264" width="9.08203125" style="24" customWidth="1"/>
    <col min="11265" max="11265" width="8.83203125" style="24" customWidth="1"/>
    <col min="11266" max="11266" width="8" style="24" customWidth="1"/>
    <col min="11267" max="11267" width="7.58203125" style="24" customWidth="1"/>
    <col min="11268" max="11269" width="0" style="24" hidden="1" customWidth="1"/>
    <col min="11270" max="11270" width="10.33203125" style="24" customWidth="1"/>
    <col min="11271" max="11271" width="10" style="24" customWidth="1"/>
    <col min="11272" max="11272" width="11" style="24" customWidth="1"/>
    <col min="11273" max="11514" width="8.6640625" style="24"/>
    <col min="11515" max="11515" width="3.58203125" style="24" customWidth="1"/>
    <col min="11516" max="11516" width="11.6640625" style="24" bestFit="1" customWidth="1"/>
    <col min="11517" max="11517" width="3.58203125" style="24" customWidth="1"/>
    <col min="11518" max="11518" width="9.83203125" style="24" customWidth="1"/>
    <col min="11519" max="11520" width="9.08203125" style="24" customWidth="1"/>
    <col min="11521" max="11521" width="8.83203125" style="24" customWidth="1"/>
    <col min="11522" max="11522" width="8" style="24" customWidth="1"/>
    <col min="11523" max="11523" width="7.58203125" style="24" customWidth="1"/>
    <col min="11524" max="11525" width="0" style="24" hidden="1" customWidth="1"/>
    <col min="11526" max="11526" width="10.33203125" style="24" customWidth="1"/>
    <col min="11527" max="11527" width="10" style="24" customWidth="1"/>
    <col min="11528" max="11528" width="11" style="24" customWidth="1"/>
    <col min="11529" max="11770" width="8.6640625" style="24"/>
    <col min="11771" max="11771" width="3.58203125" style="24" customWidth="1"/>
    <col min="11772" max="11772" width="11.6640625" style="24" bestFit="1" customWidth="1"/>
    <col min="11773" max="11773" width="3.58203125" style="24" customWidth="1"/>
    <col min="11774" max="11774" width="9.83203125" style="24" customWidth="1"/>
    <col min="11775" max="11776" width="9.08203125" style="24" customWidth="1"/>
    <col min="11777" max="11777" width="8.83203125" style="24" customWidth="1"/>
    <col min="11778" max="11778" width="8" style="24" customWidth="1"/>
    <col min="11779" max="11779" width="7.58203125" style="24" customWidth="1"/>
    <col min="11780" max="11781" width="0" style="24" hidden="1" customWidth="1"/>
    <col min="11782" max="11782" width="10.33203125" style="24" customWidth="1"/>
    <col min="11783" max="11783" width="10" style="24" customWidth="1"/>
    <col min="11784" max="11784" width="11" style="24" customWidth="1"/>
    <col min="11785" max="12026" width="8.6640625" style="24"/>
    <col min="12027" max="12027" width="3.58203125" style="24" customWidth="1"/>
    <col min="12028" max="12028" width="11.6640625" style="24" bestFit="1" customWidth="1"/>
    <col min="12029" max="12029" width="3.58203125" style="24" customWidth="1"/>
    <col min="12030" max="12030" width="9.83203125" style="24" customWidth="1"/>
    <col min="12031" max="12032" width="9.08203125" style="24" customWidth="1"/>
    <col min="12033" max="12033" width="8.83203125" style="24" customWidth="1"/>
    <col min="12034" max="12034" width="8" style="24" customWidth="1"/>
    <col min="12035" max="12035" width="7.58203125" style="24" customWidth="1"/>
    <col min="12036" max="12037" width="0" style="24" hidden="1" customWidth="1"/>
    <col min="12038" max="12038" width="10.33203125" style="24" customWidth="1"/>
    <col min="12039" max="12039" width="10" style="24" customWidth="1"/>
    <col min="12040" max="12040" width="11" style="24" customWidth="1"/>
    <col min="12041" max="12282" width="8.6640625" style="24"/>
    <col min="12283" max="12283" width="3.58203125" style="24" customWidth="1"/>
    <col min="12284" max="12284" width="11.6640625" style="24" bestFit="1" customWidth="1"/>
    <col min="12285" max="12285" width="3.58203125" style="24" customWidth="1"/>
    <col min="12286" max="12286" width="9.83203125" style="24" customWidth="1"/>
    <col min="12287" max="12288" width="9.08203125" style="24" customWidth="1"/>
    <col min="12289" max="12289" width="8.83203125" style="24" customWidth="1"/>
    <col min="12290" max="12290" width="8" style="24" customWidth="1"/>
    <col min="12291" max="12291" width="7.58203125" style="24" customWidth="1"/>
    <col min="12292" max="12293" width="0" style="24" hidden="1" customWidth="1"/>
    <col min="12294" max="12294" width="10.33203125" style="24" customWidth="1"/>
    <col min="12295" max="12295" width="10" style="24" customWidth="1"/>
    <col min="12296" max="12296" width="11" style="24" customWidth="1"/>
    <col min="12297" max="12538" width="8.6640625" style="24"/>
    <col min="12539" max="12539" width="3.58203125" style="24" customWidth="1"/>
    <col min="12540" max="12540" width="11.6640625" style="24" bestFit="1" customWidth="1"/>
    <col min="12541" max="12541" width="3.58203125" style="24" customWidth="1"/>
    <col min="12542" max="12542" width="9.83203125" style="24" customWidth="1"/>
    <col min="12543" max="12544" width="9.08203125" style="24" customWidth="1"/>
    <col min="12545" max="12545" width="8.83203125" style="24" customWidth="1"/>
    <col min="12546" max="12546" width="8" style="24" customWidth="1"/>
    <col min="12547" max="12547" width="7.58203125" style="24" customWidth="1"/>
    <col min="12548" max="12549" width="0" style="24" hidden="1" customWidth="1"/>
    <col min="12550" max="12550" width="10.33203125" style="24" customWidth="1"/>
    <col min="12551" max="12551" width="10" style="24" customWidth="1"/>
    <col min="12552" max="12552" width="11" style="24" customWidth="1"/>
    <col min="12553" max="12794" width="8.6640625" style="24"/>
    <col min="12795" max="12795" width="3.58203125" style="24" customWidth="1"/>
    <col min="12796" max="12796" width="11.6640625" style="24" bestFit="1" customWidth="1"/>
    <col min="12797" max="12797" width="3.58203125" style="24" customWidth="1"/>
    <col min="12798" max="12798" width="9.83203125" style="24" customWidth="1"/>
    <col min="12799" max="12800" width="9.08203125" style="24" customWidth="1"/>
    <col min="12801" max="12801" width="8.83203125" style="24" customWidth="1"/>
    <col min="12802" max="12802" width="8" style="24" customWidth="1"/>
    <col min="12803" max="12803" width="7.58203125" style="24" customWidth="1"/>
    <col min="12804" max="12805" width="0" style="24" hidden="1" customWidth="1"/>
    <col min="12806" max="12806" width="10.33203125" style="24" customWidth="1"/>
    <col min="12807" max="12807" width="10" style="24" customWidth="1"/>
    <col min="12808" max="12808" width="11" style="24" customWidth="1"/>
    <col min="12809" max="13050" width="8.6640625" style="24"/>
    <col min="13051" max="13051" width="3.58203125" style="24" customWidth="1"/>
    <col min="13052" max="13052" width="11.6640625" style="24" bestFit="1" customWidth="1"/>
    <col min="13053" max="13053" width="3.58203125" style="24" customWidth="1"/>
    <col min="13054" max="13054" width="9.83203125" style="24" customWidth="1"/>
    <col min="13055" max="13056" width="9.08203125" style="24" customWidth="1"/>
    <col min="13057" max="13057" width="8.83203125" style="24" customWidth="1"/>
    <col min="13058" max="13058" width="8" style="24" customWidth="1"/>
    <col min="13059" max="13059" width="7.58203125" style="24" customWidth="1"/>
    <col min="13060" max="13061" width="0" style="24" hidden="1" customWidth="1"/>
    <col min="13062" max="13062" width="10.33203125" style="24" customWidth="1"/>
    <col min="13063" max="13063" width="10" style="24" customWidth="1"/>
    <col min="13064" max="13064" width="11" style="24" customWidth="1"/>
    <col min="13065" max="13306" width="8.6640625" style="24"/>
    <col min="13307" max="13307" width="3.58203125" style="24" customWidth="1"/>
    <col min="13308" max="13308" width="11.6640625" style="24" bestFit="1" customWidth="1"/>
    <col min="13309" max="13309" width="3.58203125" style="24" customWidth="1"/>
    <col min="13310" max="13310" width="9.83203125" style="24" customWidth="1"/>
    <col min="13311" max="13312" width="9.08203125" style="24" customWidth="1"/>
    <col min="13313" max="13313" width="8.83203125" style="24" customWidth="1"/>
    <col min="13314" max="13314" width="8" style="24" customWidth="1"/>
    <col min="13315" max="13315" width="7.58203125" style="24" customWidth="1"/>
    <col min="13316" max="13317" width="0" style="24" hidden="1" customWidth="1"/>
    <col min="13318" max="13318" width="10.33203125" style="24" customWidth="1"/>
    <col min="13319" max="13319" width="10" style="24" customWidth="1"/>
    <col min="13320" max="13320" width="11" style="24" customWidth="1"/>
    <col min="13321" max="13562" width="8.6640625" style="24"/>
    <col min="13563" max="13563" width="3.58203125" style="24" customWidth="1"/>
    <col min="13564" max="13564" width="11.6640625" style="24" bestFit="1" customWidth="1"/>
    <col min="13565" max="13565" width="3.58203125" style="24" customWidth="1"/>
    <col min="13566" max="13566" width="9.83203125" style="24" customWidth="1"/>
    <col min="13567" max="13568" width="9.08203125" style="24" customWidth="1"/>
    <col min="13569" max="13569" width="8.83203125" style="24" customWidth="1"/>
    <col min="13570" max="13570" width="8" style="24" customWidth="1"/>
    <col min="13571" max="13571" width="7.58203125" style="24" customWidth="1"/>
    <col min="13572" max="13573" width="0" style="24" hidden="1" customWidth="1"/>
    <col min="13574" max="13574" width="10.33203125" style="24" customWidth="1"/>
    <col min="13575" max="13575" width="10" style="24" customWidth="1"/>
    <col min="13576" max="13576" width="11" style="24" customWidth="1"/>
    <col min="13577" max="13818" width="8.6640625" style="24"/>
    <col min="13819" max="13819" width="3.58203125" style="24" customWidth="1"/>
    <col min="13820" max="13820" width="11.6640625" style="24" bestFit="1" customWidth="1"/>
    <col min="13821" max="13821" width="3.58203125" style="24" customWidth="1"/>
    <col min="13822" max="13822" width="9.83203125" style="24" customWidth="1"/>
    <col min="13823" max="13824" width="9.08203125" style="24" customWidth="1"/>
    <col min="13825" max="13825" width="8.83203125" style="24" customWidth="1"/>
    <col min="13826" max="13826" width="8" style="24" customWidth="1"/>
    <col min="13827" max="13827" width="7.58203125" style="24" customWidth="1"/>
    <col min="13828" max="13829" width="0" style="24" hidden="1" customWidth="1"/>
    <col min="13830" max="13830" width="10.33203125" style="24" customWidth="1"/>
    <col min="13831" max="13831" width="10" style="24" customWidth="1"/>
    <col min="13832" max="13832" width="11" style="24" customWidth="1"/>
    <col min="13833" max="14074" width="8.6640625" style="24"/>
    <col min="14075" max="14075" width="3.58203125" style="24" customWidth="1"/>
    <col min="14076" max="14076" width="11.6640625" style="24" bestFit="1" customWidth="1"/>
    <col min="14077" max="14077" width="3.58203125" style="24" customWidth="1"/>
    <col min="14078" max="14078" width="9.83203125" style="24" customWidth="1"/>
    <col min="14079" max="14080" width="9.08203125" style="24" customWidth="1"/>
    <col min="14081" max="14081" width="8.83203125" style="24" customWidth="1"/>
    <col min="14082" max="14082" width="8" style="24" customWidth="1"/>
    <col min="14083" max="14083" width="7.58203125" style="24" customWidth="1"/>
    <col min="14084" max="14085" width="0" style="24" hidden="1" customWidth="1"/>
    <col min="14086" max="14086" width="10.33203125" style="24" customWidth="1"/>
    <col min="14087" max="14087" width="10" style="24" customWidth="1"/>
    <col min="14088" max="14088" width="11" style="24" customWidth="1"/>
    <col min="14089" max="14330" width="8.6640625" style="24"/>
    <col min="14331" max="14331" width="3.58203125" style="24" customWidth="1"/>
    <col min="14332" max="14332" width="11.6640625" style="24" bestFit="1" customWidth="1"/>
    <col min="14333" max="14333" width="3.58203125" style="24" customWidth="1"/>
    <col min="14334" max="14334" width="9.83203125" style="24" customWidth="1"/>
    <col min="14335" max="14336" width="9.08203125" style="24" customWidth="1"/>
    <col min="14337" max="14337" width="8.83203125" style="24" customWidth="1"/>
    <col min="14338" max="14338" width="8" style="24" customWidth="1"/>
    <col min="14339" max="14339" width="7.58203125" style="24" customWidth="1"/>
    <col min="14340" max="14341" width="0" style="24" hidden="1" customWidth="1"/>
    <col min="14342" max="14342" width="10.33203125" style="24" customWidth="1"/>
    <col min="14343" max="14343" width="10" style="24" customWidth="1"/>
    <col min="14344" max="14344" width="11" style="24" customWidth="1"/>
    <col min="14345" max="14586" width="8.6640625" style="24"/>
    <col min="14587" max="14587" width="3.58203125" style="24" customWidth="1"/>
    <col min="14588" max="14588" width="11.6640625" style="24" bestFit="1" customWidth="1"/>
    <col min="14589" max="14589" width="3.58203125" style="24" customWidth="1"/>
    <col min="14590" max="14590" width="9.83203125" style="24" customWidth="1"/>
    <col min="14591" max="14592" width="9.08203125" style="24" customWidth="1"/>
    <col min="14593" max="14593" width="8.83203125" style="24" customWidth="1"/>
    <col min="14594" max="14594" width="8" style="24" customWidth="1"/>
    <col min="14595" max="14595" width="7.58203125" style="24" customWidth="1"/>
    <col min="14596" max="14597" width="0" style="24" hidden="1" customWidth="1"/>
    <col min="14598" max="14598" width="10.33203125" style="24" customWidth="1"/>
    <col min="14599" max="14599" width="10" style="24" customWidth="1"/>
    <col min="14600" max="14600" width="11" style="24" customWidth="1"/>
    <col min="14601" max="14842" width="8.6640625" style="24"/>
    <col min="14843" max="14843" width="3.58203125" style="24" customWidth="1"/>
    <col min="14844" max="14844" width="11.6640625" style="24" bestFit="1" customWidth="1"/>
    <col min="14845" max="14845" width="3.58203125" style="24" customWidth="1"/>
    <col min="14846" max="14846" width="9.83203125" style="24" customWidth="1"/>
    <col min="14847" max="14848" width="9.08203125" style="24" customWidth="1"/>
    <col min="14849" max="14849" width="8.83203125" style="24" customWidth="1"/>
    <col min="14850" max="14850" width="8" style="24" customWidth="1"/>
    <col min="14851" max="14851" width="7.58203125" style="24" customWidth="1"/>
    <col min="14852" max="14853" width="0" style="24" hidden="1" customWidth="1"/>
    <col min="14854" max="14854" width="10.33203125" style="24" customWidth="1"/>
    <col min="14855" max="14855" width="10" style="24" customWidth="1"/>
    <col min="14856" max="14856" width="11" style="24" customWidth="1"/>
    <col min="14857" max="15098" width="8.6640625" style="24"/>
    <col min="15099" max="15099" width="3.58203125" style="24" customWidth="1"/>
    <col min="15100" max="15100" width="11.6640625" style="24" bestFit="1" customWidth="1"/>
    <col min="15101" max="15101" width="3.58203125" style="24" customWidth="1"/>
    <col min="15102" max="15102" width="9.83203125" style="24" customWidth="1"/>
    <col min="15103" max="15104" width="9.08203125" style="24" customWidth="1"/>
    <col min="15105" max="15105" width="8.83203125" style="24" customWidth="1"/>
    <col min="15106" max="15106" width="8" style="24" customWidth="1"/>
    <col min="15107" max="15107" width="7.58203125" style="24" customWidth="1"/>
    <col min="15108" max="15109" width="0" style="24" hidden="1" customWidth="1"/>
    <col min="15110" max="15110" width="10.33203125" style="24" customWidth="1"/>
    <col min="15111" max="15111" width="10" style="24" customWidth="1"/>
    <col min="15112" max="15112" width="11" style="24" customWidth="1"/>
    <col min="15113" max="15354" width="8.6640625" style="24"/>
    <col min="15355" max="15355" width="3.58203125" style="24" customWidth="1"/>
    <col min="15356" max="15356" width="11.6640625" style="24" bestFit="1" customWidth="1"/>
    <col min="15357" max="15357" width="3.58203125" style="24" customWidth="1"/>
    <col min="15358" max="15358" width="9.83203125" style="24" customWidth="1"/>
    <col min="15359" max="15360" width="9.08203125" style="24" customWidth="1"/>
    <col min="15361" max="15361" width="8.83203125" style="24" customWidth="1"/>
    <col min="15362" max="15362" width="8" style="24" customWidth="1"/>
    <col min="15363" max="15363" width="7.58203125" style="24" customWidth="1"/>
    <col min="15364" max="15365" width="0" style="24" hidden="1" customWidth="1"/>
    <col min="15366" max="15366" width="10.33203125" style="24" customWidth="1"/>
    <col min="15367" max="15367" width="10" style="24" customWidth="1"/>
    <col min="15368" max="15368" width="11" style="24" customWidth="1"/>
    <col min="15369" max="15610" width="8.6640625" style="24"/>
    <col min="15611" max="15611" width="3.58203125" style="24" customWidth="1"/>
    <col min="15612" max="15612" width="11.6640625" style="24" bestFit="1" customWidth="1"/>
    <col min="15613" max="15613" width="3.58203125" style="24" customWidth="1"/>
    <col min="15614" max="15614" width="9.83203125" style="24" customWidth="1"/>
    <col min="15615" max="15616" width="9.08203125" style="24" customWidth="1"/>
    <col min="15617" max="15617" width="8.83203125" style="24" customWidth="1"/>
    <col min="15618" max="15618" width="8" style="24" customWidth="1"/>
    <col min="15619" max="15619" width="7.58203125" style="24" customWidth="1"/>
    <col min="15620" max="15621" width="0" style="24" hidden="1" customWidth="1"/>
    <col min="15622" max="15622" width="10.33203125" style="24" customWidth="1"/>
    <col min="15623" max="15623" width="10" style="24" customWidth="1"/>
    <col min="15624" max="15624" width="11" style="24" customWidth="1"/>
    <col min="15625" max="15866" width="8.6640625" style="24"/>
    <col min="15867" max="15867" width="3.58203125" style="24" customWidth="1"/>
    <col min="15868" max="15868" width="11.6640625" style="24" bestFit="1" customWidth="1"/>
    <col min="15869" max="15869" width="3.58203125" style="24" customWidth="1"/>
    <col min="15870" max="15870" width="9.83203125" style="24" customWidth="1"/>
    <col min="15871" max="15872" width="9.08203125" style="24" customWidth="1"/>
    <col min="15873" max="15873" width="8.83203125" style="24" customWidth="1"/>
    <col min="15874" max="15874" width="8" style="24" customWidth="1"/>
    <col min="15875" max="15875" width="7.58203125" style="24" customWidth="1"/>
    <col min="15876" max="15877" width="0" style="24" hidden="1" customWidth="1"/>
    <col min="15878" max="15878" width="10.33203125" style="24" customWidth="1"/>
    <col min="15879" max="15879" width="10" style="24" customWidth="1"/>
    <col min="15880" max="15880" width="11" style="24" customWidth="1"/>
    <col min="15881" max="16122" width="8.6640625" style="24"/>
    <col min="16123" max="16123" width="3.58203125" style="24" customWidth="1"/>
    <col min="16124" max="16124" width="11.6640625" style="24" bestFit="1" customWidth="1"/>
    <col min="16125" max="16125" width="3.58203125" style="24" customWidth="1"/>
    <col min="16126" max="16126" width="9.83203125" style="24" customWidth="1"/>
    <col min="16127" max="16128" width="9.08203125" style="24" customWidth="1"/>
    <col min="16129" max="16129" width="8.83203125" style="24" customWidth="1"/>
    <col min="16130" max="16130" width="8" style="24" customWidth="1"/>
    <col min="16131" max="16131" width="7.58203125" style="24" customWidth="1"/>
    <col min="16132" max="16133" width="0" style="24" hidden="1" customWidth="1"/>
    <col min="16134" max="16134" width="10.33203125" style="24" customWidth="1"/>
    <col min="16135" max="16135" width="10" style="24" customWidth="1"/>
    <col min="16136" max="16136" width="11" style="24" customWidth="1"/>
    <col min="16137" max="16379" width="8.6640625" style="24"/>
    <col min="16380" max="16384" width="9" style="24" customWidth="1"/>
  </cols>
  <sheetData>
    <row r="1" spans="1:10" s="4" customFormat="1" x14ac:dyDescent="0.35">
      <c r="A1" s="85" t="s">
        <v>0</v>
      </c>
      <c r="B1" s="85"/>
      <c r="C1" s="85"/>
      <c r="D1" s="85"/>
      <c r="E1" s="85"/>
      <c r="F1" s="85"/>
    </row>
    <row r="2" spans="1:10" s="4" customFormat="1" x14ac:dyDescent="0.35">
      <c r="A2" s="86" t="s">
        <v>91</v>
      </c>
      <c r="B2" s="86"/>
      <c r="C2" s="86"/>
      <c r="D2" s="86"/>
      <c r="E2" s="86"/>
      <c r="F2" s="86"/>
    </row>
    <row r="3" spans="1:10" s="4" customFormat="1" ht="13" customHeight="1" x14ac:dyDescent="0.35">
      <c r="A3" s="82" t="s">
        <v>1</v>
      </c>
      <c r="B3" s="87" t="s">
        <v>2</v>
      </c>
      <c r="C3" s="90" t="s">
        <v>3</v>
      </c>
      <c r="D3" s="43" t="s">
        <v>4</v>
      </c>
      <c r="E3" s="43" t="s">
        <v>4</v>
      </c>
      <c r="F3" s="92" t="s">
        <v>7</v>
      </c>
      <c r="G3" s="44"/>
    </row>
    <row r="4" spans="1:10" s="4" customFormat="1" ht="18.5" x14ac:dyDescent="0.35">
      <c r="A4" s="83"/>
      <c r="B4" s="88"/>
      <c r="C4" s="91"/>
      <c r="D4" s="45" t="s">
        <v>8</v>
      </c>
      <c r="E4" s="45" t="s">
        <v>56</v>
      </c>
      <c r="F4" s="93"/>
      <c r="G4" s="44"/>
    </row>
    <row r="5" spans="1:10" s="4" customFormat="1" x14ac:dyDescent="0.35">
      <c r="A5" s="84"/>
      <c r="B5" s="89"/>
      <c r="C5" s="46" t="s">
        <v>90</v>
      </c>
      <c r="D5" s="46" t="s">
        <v>90</v>
      </c>
      <c r="E5" s="46" t="s">
        <v>90</v>
      </c>
      <c r="F5" s="94"/>
      <c r="G5" s="44"/>
    </row>
    <row r="6" spans="1:10" s="4" customFormat="1" x14ac:dyDescent="0.35">
      <c r="A6" s="16">
        <v>1</v>
      </c>
      <c r="B6" s="50" t="s">
        <v>11</v>
      </c>
      <c r="C6" s="17"/>
      <c r="D6" s="18">
        <v>355</v>
      </c>
      <c r="E6" s="18"/>
      <c r="F6" s="20">
        <f t="shared" ref="F6:F48" si="0">SUM(C6:E6)</f>
        <v>355</v>
      </c>
      <c r="G6" s="21"/>
    </row>
    <row r="7" spans="1:10" s="4" customFormat="1" x14ac:dyDescent="0.35">
      <c r="A7" s="16">
        <v>2</v>
      </c>
      <c r="B7" s="50" t="s">
        <v>12</v>
      </c>
      <c r="C7" s="22"/>
      <c r="D7" s="18"/>
      <c r="E7" s="18"/>
      <c r="F7" s="20">
        <f t="shared" si="0"/>
        <v>0</v>
      </c>
      <c r="G7" s="21"/>
    </row>
    <row r="8" spans="1:10" s="4" customFormat="1" x14ac:dyDescent="0.35">
      <c r="A8" s="16">
        <v>3</v>
      </c>
      <c r="B8" s="50" t="s">
        <v>13</v>
      </c>
      <c r="C8" s="22"/>
      <c r="D8" s="18"/>
      <c r="E8" s="18"/>
      <c r="F8" s="20">
        <f t="shared" si="0"/>
        <v>0</v>
      </c>
      <c r="G8" s="21"/>
    </row>
    <row r="9" spans="1:10" s="4" customFormat="1" x14ac:dyDescent="0.35">
      <c r="A9" s="16">
        <v>4</v>
      </c>
      <c r="B9" s="50" t="s">
        <v>14</v>
      </c>
      <c r="C9" s="22">
        <v>13850</v>
      </c>
      <c r="D9" s="18"/>
      <c r="E9" s="18"/>
      <c r="F9" s="20">
        <f t="shared" si="0"/>
        <v>13850</v>
      </c>
      <c r="G9" s="21"/>
    </row>
    <row r="10" spans="1:10" s="4" customFormat="1" x14ac:dyDescent="0.35">
      <c r="A10" s="16">
        <v>5</v>
      </c>
      <c r="B10" s="50" t="s">
        <v>15</v>
      </c>
      <c r="C10" s="22">
        <v>10800</v>
      </c>
      <c r="D10" s="18"/>
      <c r="E10" s="18"/>
      <c r="F10" s="20">
        <f t="shared" si="0"/>
        <v>10800</v>
      </c>
      <c r="G10" s="21"/>
    </row>
    <row r="11" spans="1:10" s="4" customFormat="1" x14ac:dyDescent="0.35">
      <c r="A11" s="16">
        <v>6</v>
      </c>
      <c r="B11" s="50" t="s">
        <v>16</v>
      </c>
      <c r="C11" s="22">
        <v>4800</v>
      </c>
      <c r="D11" s="18"/>
      <c r="E11" s="18"/>
      <c r="F11" s="20">
        <f t="shared" si="0"/>
        <v>4800</v>
      </c>
      <c r="G11" s="21"/>
      <c r="J11" s="32"/>
    </row>
    <row r="12" spans="1:10" s="4" customFormat="1" x14ac:dyDescent="0.35">
      <c r="A12" s="16">
        <v>7</v>
      </c>
      <c r="B12" s="50" t="s">
        <v>17</v>
      </c>
      <c r="C12" s="22">
        <v>8000</v>
      </c>
      <c r="D12" s="18">
        <v>2450</v>
      </c>
      <c r="E12" s="23"/>
      <c r="F12" s="20">
        <f t="shared" si="0"/>
        <v>10450</v>
      </c>
      <c r="G12" s="21"/>
    </row>
    <row r="13" spans="1:10" s="4" customFormat="1" x14ac:dyDescent="0.35">
      <c r="A13" s="16">
        <v>8</v>
      </c>
      <c r="B13" s="50" t="s">
        <v>18</v>
      </c>
      <c r="C13" s="22">
        <v>4000</v>
      </c>
      <c r="D13" s="18"/>
      <c r="E13" s="18"/>
      <c r="F13" s="20">
        <f t="shared" si="0"/>
        <v>4000</v>
      </c>
      <c r="G13" s="21"/>
    </row>
    <row r="14" spans="1:10" x14ac:dyDescent="0.35">
      <c r="A14" s="16">
        <v>9</v>
      </c>
      <c r="B14" s="50" t="s">
        <v>19</v>
      </c>
      <c r="C14" s="22"/>
      <c r="D14" s="18"/>
      <c r="E14" s="18"/>
      <c r="F14" s="20">
        <f t="shared" si="0"/>
        <v>0</v>
      </c>
    </row>
    <row r="15" spans="1:10" s="4" customFormat="1" x14ac:dyDescent="0.35">
      <c r="A15" s="16">
        <v>10</v>
      </c>
      <c r="B15" s="50" t="s">
        <v>20</v>
      </c>
      <c r="C15" s="17">
        <v>33800</v>
      </c>
      <c r="D15" s="18"/>
      <c r="E15" s="18"/>
      <c r="F15" s="20">
        <f t="shared" si="0"/>
        <v>33800</v>
      </c>
      <c r="G15" s="21"/>
    </row>
    <row r="16" spans="1:10" s="4" customFormat="1" x14ac:dyDescent="0.35">
      <c r="A16" s="16">
        <v>11</v>
      </c>
      <c r="B16" s="50" t="s">
        <v>21</v>
      </c>
      <c r="C16" s="22"/>
      <c r="D16" s="18"/>
      <c r="E16" s="18"/>
      <c r="F16" s="20">
        <f t="shared" si="0"/>
        <v>0</v>
      </c>
      <c r="G16" s="21"/>
    </row>
    <row r="17" spans="1:7" s="4" customFormat="1" x14ac:dyDescent="0.35">
      <c r="A17" s="16">
        <v>12</v>
      </c>
      <c r="B17" s="50" t="s">
        <v>22</v>
      </c>
      <c r="C17" s="22">
        <v>1000</v>
      </c>
      <c r="D17" s="18"/>
      <c r="E17" s="18"/>
      <c r="F17" s="20">
        <f t="shared" si="0"/>
        <v>1000</v>
      </c>
      <c r="G17" s="21"/>
    </row>
    <row r="18" spans="1:7" s="4" customFormat="1" x14ac:dyDescent="0.35">
      <c r="A18" s="16">
        <v>13</v>
      </c>
      <c r="B18" s="50" t="s">
        <v>23</v>
      </c>
      <c r="C18" s="22">
        <v>8471.75</v>
      </c>
      <c r="D18" s="18">
        <v>13960</v>
      </c>
      <c r="E18" s="18"/>
      <c r="F18" s="20">
        <f t="shared" si="0"/>
        <v>22431.75</v>
      </c>
      <c r="G18" s="21"/>
    </row>
    <row r="19" spans="1:7" s="4" customFormat="1" x14ac:dyDescent="0.35">
      <c r="A19" s="16">
        <v>14</v>
      </c>
      <c r="B19" s="50" t="s">
        <v>24</v>
      </c>
      <c r="C19" s="22">
        <f>18900+2200</f>
        <v>21100</v>
      </c>
      <c r="D19" s="18"/>
      <c r="E19" s="18"/>
      <c r="F19" s="20">
        <f t="shared" si="0"/>
        <v>21100</v>
      </c>
      <c r="G19" s="21"/>
    </row>
    <row r="20" spans="1:7" s="4" customFormat="1" x14ac:dyDescent="0.35">
      <c r="A20" s="16">
        <v>15</v>
      </c>
      <c r="B20" s="50" t="s">
        <v>25</v>
      </c>
      <c r="C20" s="22">
        <v>25000</v>
      </c>
      <c r="D20" s="18"/>
      <c r="E20" s="18"/>
      <c r="F20" s="20">
        <f t="shared" si="0"/>
        <v>25000</v>
      </c>
      <c r="G20" s="21"/>
    </row>
    <row r="21" spans="1:7" s="4" customFormat="1" x14ac:dyDescent="0.35">
      <c r="A21" s="16">
        <v>16</v>
      </c>
      <c r="B21" s="50" t="s">
        <v>26</v>
      </c>
      <c r="C21" s="22"/>
      <c r="D21" s="18"/>
      <c r="E21" s="18"/>
      <c r="F21" s="20">
        <f t="shared" si="0"/>
        <v>0</v>
      </c>
      <c r="G21" s="21"/>
    </row>
    <row r="22" spans="1:7" s="4" customFormat="1" x14ac:dyDescent="0.35">
      <c r="A22" s="16">
        <v>17</v>
      </c>
      <c r="B22" s="50" t="s">
        <v>27</v>
      </c>
      <c r="C22" s="22"/>
      <c r="D22" s="18"/>
      <c r="E22" s="18"/>
      <c r="F22" s="20">
        <f t="shared" si="0"/>
        <v>0</v>
      </c>
      <c r="G22" s="21"/>
    </row>
    <row r="23" spans="1:7" s="4" customFormat="1" x14ac:dyDescent="0.35">
      <c r="A23" s="16">
        <v>18</v>
      </c>
      <c r="B23" s="50" t="s">
        <v>28</v>
      </c>
      <c r="C23" s="22">
        <v>9600</v>
      </c>
      <c r="D23" s="18"/>
      <c r="E23" s="18"/>
      <c r="F23" s="20">
        <f t="shared" si="0"/>
        <v>9600</v>
      </c>
      <c r="G23" s="21"/>
    </row>
    <row r="24" spans="1:7" s="4" customFormat="1" x14ac:dyDescent="0.35">
      <c r="A24" s="16">
        <v>19</v>
      </c>
      <c r="B24" s="50" t="s">
        <v>29</v>
      </c>
      <c r="C24" s="22">
        <v>5800</v>
      </c>
      <c r="D24" s="18"/>
      <c r="E24" s="18"/>
      <c r="F24" s="20">
        <f t="shared" si="0"/>
        <v>5800</v>
      </c>
      <c r="G24" s="21"/>
    </row>
    <row r="25" spans="1:7" s="4" customFormat="1" x14ac:dyDescent="0.35">
      <c r="A25" s="16">
        <v>20</v>
      </c>
      <c r="B25" s="50" t="s">
        <v>30</v>
      </c>
      <c r="C25" s="22"/>
      <c r="D25" s="18"/>
      <c r="E25" s="18"/>
      <c r="F25" s="20">
        <f t="shared" si="0"/>
        <v>0</v>
      </c>
      <c r="G25" s="21"/>
    </row>
    <row r="26" spans="1:7" s="4" customFormat="1" x14ac:dyDescent="0.35">
      <c r="A26" s="16">
        <v>21</v>
      </c>
      <c r="B26" s="50" t="s">
        <v>31</v>
      </c>
      <c r="C26" s="22"/>
      <c r="D26" s="18"/>
      <c r="E26" s="18"/>
      <c r="F26" s="20">
        <f t="shared" si="0"/>
        <v>0</v>
      </c>
      <c r="G26" s="21"/>
    </row>
    <row r="27" spans="1:7" s="4" customFormat="1" x14ac:dyDescent="0.35">
      <c r="A27" s="16">
        <v>22</v>
      </c>
      <c r="B27" s="50" t="s">
        <v>32</v>
      </c>
      <c r="C27" s="22"/>
      <c r="D27" s="18"/>
      <c r="E27" s="18"/>
      <c r="F27" s="20">
        <f t="shared" si="0"/>
        <v>0</v>
      </c>
      <c r="G27" s="21"/>
    </row>
    <row r="28" spans="1:7" s="4" customFormat="1" x14ac:dyDescent="0.35">
      <c r="A28" s="16">
        <v>23</v>
      </c>
      <c r="B28" s="50" t="s">
        <v>33</v>
      </c>
      <c r="C28" s="22">
        <v>10670</v>
      </c>
      <c r="D28" s="18"/>
      <c r="E28" s="18"/>
      <c r="F28" s="20">
        <f t="shared" si="0"/>
        <v>10670</v>
      </c>
      <c r="G28" s="21"/>
    </row>
    <row r="29" spans="1:7" s="4" customFormat="1" x14ac:dyDescent="0.35">
      <c r="A29" s="16">
        <v>24</v>
      </c>
      <c r="B29" s="50" t="s">
        <v>34</v>
      </c>
      <c r="C29" s="22">
        <v>48800</v>
      </c>
      <c r="D29" s="18"/>
      <c r="E29" s="18"/>
      <c r="F29" s="20">
        <f t="shared" si="0"/>
        <v>48800</v>
      </c>
      <c r="G29" s="21"/>
    </row>
    <row r="30" spans="1:7" s="4" customFormat="1" x14ac:dyDescent="0.35">
      <c r="A30" s="16">
        <v>25</v>
      </c>
      <c r="B30" s="50" t="s">
        <v>36</v>
      </c>
      <c r="C30" s="22">
        <f>29900+8500</f>
        <v>38400</v>
      </c>
      <c r="D30" s="18">
        <v>3500</v>
      </c>
      <c r="E30" s="18"/>
      <c r="F30" s="20">
        <f t="shared" si="0"/>
        <v>41900</v>
      </c>
      <c r="G30" s="21"/>
    </row>
    <row r="31" spans="1:7" s="4" customFormat="1" x14ac:dyDescent="0.35">
      <c r="A31" s="16">
        <v>26</v>
      </c>
      <c r="B31" s="50" t="s">
        <v>37</v>
      </c>
      <c r="C31" s="22">
        <v>1200</v>
      </c>
      <c r="D31" s="18"/>
      <c r="E31" s="18"/>
      <c r="F31" s="20">
        <f t="shared" si="0"/>
        <v>1200</v>
      </c>
      <c r="G31" s="21"/>
    </row>
    <row r="32" spans="1:7" s="4" customFormat="1" x14ac:dyDescent="0.35">
      <c r="A32" s="16">
        <v>27</v>
      </c>
      <c r="B32" s="50" t="s">
        <v>38</v>
      </c>
      <c r="C32" s="18">
        <v>11800</v>
      </c>
      <c r="D32" s="18"/>
      <c r="E32" s="18"/>
      <c r="F32" s="20">
        <f t="shared" si="0"/>
        <v>11800</v>
      </c>
      <c r="G32" s="21"/>
    </row>
    <row r="33" spans="1:9" s="4" customFormat="1" x14ac:dyDescent="0.35">
      <c r="A33" s="16">
        <v>28</v>
      </c>
      <c r="B33" s="50" t="s">
        <v>39</v>
      </c>
      <c r="C33" s="22">
        <v>9000</v>
      </c>
      <c r="D33" s="18">
        <f>17200+495.5+27000</f>
        <v>44695.5</v>
      </c>
      <c r="E33" s="18"/>
      <c r="F33" s="20">
        <f t="shared" si="0"/>
        <v>53695.5</v>
      </c>
      <c r="G33" s="21"/>
    </row>
    <row r="34" spans="1:9" s="4" customFormat="1" x14ac:dyDescent="0.35">
      <c r="A34" s="16">
        <v>29</v>
      </c>
      <c r="B34" s="50" t="s">
        <v>40</v>
      </c>
      <c r="C34" s="22">
        <v>13671</v>
      </c>
      <c r="D34" s="18">
        <v>930</v>
      </c>
      <c r="E34" s="18"/>
      <c r="F34" s="20">
        <f t="shared" si="0"/>
        <v>14601</v>
      </c>
      <c r="G34" s="21"/>
    </row>
    <row r="35" spans="1:9" s="4" customFormat="1" x14ac:dyDescent="0.35">
      <c r="A35" s="16">
        <v>30</v>
      </c>
      <c r="B35" s="50" t="s">
        <v>41</v>
      </c>
      <c r="C35" s="22">
        <v>87240</v>
      </c>
      <c r="D35" s="18"/>
      <c r="E35" s="18"/>
      <c r="F35" s="20">
        <f t="shared" si="0"/>
        <v>87240</v>
      </c>
      <c r="G35" s="21"/>
    </row>
    <row r="36" spans="1:9" s="4" customFormat="1" x14ac:dyDescent="0.35">
      <c r="A36" s="16">
        <v>31</v>
      </c>
      <c r="B36" s="50" t="s">
        <v>42</v>
      </c>
      <c r="C36" s="22">
        <v>23400</v>
      </c>
      <c r="D36" s="18"/>
      <c r="E36" s="18"/>
      <c r="F36" s="20">
        <f t="shared" si="0"/>
        <v>23400</v>
      </c>
      <c r="G36" s="21"/>
    </row>
    <row r="37" spans="1:9" s="4" customFormat="1" x14ac:dyDescent="0.35">
      <c r="A37" s="16">
        <v>32</v>
      </c>
      <c r="B37" s="50" t="s">
        <v>43</v>
      </c>
      <c r="C37" s="22">
        <v>11250</v>
      </c>
      <c r="D37" s="18"/>
      <c r="E37" s="18"/>
      <c r="F37" s="20">
        <f t="shared" si="0"/>
        <v>11250</v>
      </c>
      <c r="G37" s="21"/>
    </row>
    <row r="38" spans="1:9" s="4" customFormat="1" x14ac:dyDescent="0.35">
      <c r="A38" s="16">
        <v>33</v>
      </c>
      <c r="B38" s="50" t="s">
        <v>44</v>
      </c>
      <c r="C38" s="22"/>
      <c r="D38" s="18"/>
      <c r="E38" s="18"/>
      <c r="F38" s="20">
        <f t="shared" si="0"/>
        <v>0</v>
      </c>
      <c r="G38" s="21"/>
    </row>
    <row r="39" spans="1:9" s="4" customFormat="1" x14ac:dyDescent="0.35">
      <c r="A39" s="16">
        <v>34</v>
      </c>
      <c r="B39" s="50" t="s">
        <v>45</v>
      </c>
      <c r="C39" s="22">
        <v>61550</v>
      </c>
      <c r="D39" s="18"/>
      <c r="E39" s="18"/>
      <c r="F39" s="20">
        <f t="shared" si="0"/>
        <v>61550</v>
      </c>
      <c r="G39" s="21"/>
    </row>
    <row r="40" spans="1:9" s="4" customFormat="1" x14ac:dyDescent="0.35">
      <c r="A40" s="16">
        <v>35</v>
      </c>
      <c r="B40" s="50" t="s">
        <v>46</v>
      </c>
      <c r="C40" s="22">
        <v>64331</v>
      </c>
      <c r="D40" s="18"/>
      <c r="E40" s="18"/>
      <c r="F40" s="20">
        <f t="shared" si="0"/>
        <v>64331</v>
      </c>
      <c r="G40" s="21"/>
      <c r="I40" s="4" t="s">
        <v>54</v>
      </c>
    </row>
    <row r="41" spans="1:9" s="4" customFormat="1" x14ac:dyDescent="0.35">
      <c r="A41" s="16">
        <v>36</v>
      </c>
      <c r="B41" s="50" t="s">
        <v>47</v>
      </c>
      <c r="C41" s="22">
        <v>26042</v>
      </c>
      <c r="D41" s="18"/>
      <c r="E41" s="18"/>
      <c r="F41" s="20">
        <f t="shared" si="0"/>
        <v>26042</v>
      </c>
      <c r="G41" s="21"/>
      <c r="H41" s="4" t="s">
        <v>54</v>
      </c>
    </row>
    <row r="42" spans="1:9" s="4" customFormat="1" x14ac:dyDescent="0.35">
      <c r="A42" s="16">
        <v>37</v>
      </c>
      <c r="B42" s="50" t="s">
        <v>48</v>
      </c>
      <c r="C42" s="22">
        <v>22450</v>
      </c>
      <c r="D42" s="18"/>
      <c r="E42" s="18"/>
      <c r="F42" s="20">
        <f t="shared" si="0"/>
        <v>22450</v>
      </c>
      <c r="G42" s="21"/>
    </row>
    <row r="43" spans="1:9" s="4" customFormat="1" x14ac:dyDescent="0.35">
      <c r="A43" s="16">
        <v>38</v>
      </c>
      <c r="B43" s="50" t="s">
        <v>49</v>
      </c>
      <c r="C43" s="22">
        <v>4270</v>
      </c>
      <c r="D43" s="19"/>
      <c r="E43" s="19"/>
      <c r="F43" s="20">
        <f t="shared" si="0"/>
        <v>4270</v>
      </c>
      <c r="G43" s="21"/>
    </row>
    <row r="44" spans="1:9" s="4" customFormat="1" x14ac:dyDescent="0.35">
      <c r="A44" s="16">
        <v>39</v>
      </c>
      <c r="B44" s="50" t="s">
        <v>50</v>
      </c>
      <c r="C44" s="22">
        <v>22650</v>
      </c>
      <c r="D44" s="18"/>
      <c r="E44" s="18"/>
      <c r="F44" s="20">
        <f t="shared" si="0"/>
        <v>22650</v>
      </c>
      <c r="G44" s="21"/>
    </row>
    <row r="45" spans="1:9" s="4" customFormat="1" x14ac:dyDescent="0.35">
      <c r="A45" s="16">
        <v>40</v>
      </c>
      <c r="B45" s="52" t="s">
        <v>51</v>
      </c>
      <c r="C45" s="22"/>
      <c r="D45" s="18"/>
      <c r="E45" s="18"/>
      <c r="F45" s="20">
        <f t="shared" si="0"/>
        <v>0</v>
      </c>
      <c r="G45" s="21"/>
      <c r="I45" s="33"/>
    </row>
    <row r="46" spans="1:9" s="4" customFormat="1" x14ac:dyDescent="0.35">
      <c r="A46" s="16">
        <v>41</v>
      </c>
      <c r="B46" s="52" t="s">
        <v>52</v>
      </c>
      <c r="C46" s="22">
        <v>4000</v>
      </c>
      <c r="D46" s="18"/>
      <c r="E46" s="18"/>
      <c r="F46" s="20">
        <f t="shared" si="0"/>
        <v>4000</v>
      </c>
      <c r="G46" s="21"/>
    </row>
    <row r="47" spans="1:9" s="4" customFormat="1" x14ac:dyDescent="0.35">
      <c r="A47" s="16">
        <v>42</v>
      </c>
      <c r="B47" s="52" t="s">
        <v>53</v>
      </c>
      <c r="C47" s="22">
        <v>4800</v>
      </c>
      <c r="D47" s="18"/>
      <c r="E47" s="18"/>
      <c r="F47" s="20">
        <f t="shared" si="0"/>
        <v>4800</v>
      </c>
      <c r="G47" s="21"/>
    </row>
    <row r="48" spans="1:9" s="4" customFormat="1" x14ac:dyDescent="0.35">
      <c r="A48" s="25"/>
      <c r="B48" s="51" t="s">
        <v>7</v>
      </c>
      <c r="C48" s="26">
        <f>SUM(C6:C47)</f>
        <v>611745.75</v>
      </c>
      <c r="D48" s="27">
        <f>SUM(D6:D47)</f>
        <v>65890.5</v>
      </c>
      <c r="E48" s="27">
        <f>SUM(E6:E47)</f>
        <v>0</v>
      </c>
      <c r="F48" s="20">
        <f t="shared" si="0"/>
        <v>677636.25</v>
      </c>
      <c r="G48" s="29"/>
      <c r="H48" s="33"/>
    </row>
    <row r="50" spans="3:5" x14ac:dyDescent="0.35">
      <c r="E50" s="48"/>
    </row>
    <row r="51" spans="3:5" x14ac:dyDescent="0.35">
      <c r="C51" s="49"/>
      <c r="D51" s="49"/>
    </row>
  </sheetData>
  <mergeCells count="6">
    <mergeCell ref="A3:A5"/>
    <mergeCell ref="B3:B5"/>
    <mergeCell ref="C3:C4"/>
    <mergeCell ref="A1:F1"/>
    <mergeCell ref="A2:F2"/>
    <mergeCell ref="F3:F5"/>
  </mergeCells>
  <pageMargins left="0.7" right="0.7" top="0.31" bottom="0.28000000000000003" header="0.21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ต.ค.66</vt:lpstr>
      <vt:lpstr>พ.ย.66</vt:lpstr>
      <vt:lpstr>ธ.ค.66</vt:lpstr>
      <vt:lpstr>ม.ค. 67</vt:lpstr>
      <vt:lpstr>ก.พ.67</vt:lpstr>
      <vt:lpstr>มี.ค.67</vt:lpstr>
      <vt:lpstr>เม.ย.67</vt:lpstr>
      <vt:lpstr>พ.ค.67</vt:lpstr>
      <vt:lpstr>มิ.ย.67</vt:lpstr>
      <vt:lpstr>ก.ค.67</vt:lpstr>
      <vt:lpstr>ส.ค.67</vt:lpstr>
      <vt:lpstr>ก.ย.66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2024-08-22T04:21:25Z</dcterms:modified>
</cp:coreProperties>
</file>